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9135" windowHeight="4965" tabRatio="804"/>
  </bookViews>
  <sheets>
    <sheet name="Matematikai" sheetId="2" r:id="rId1"/>
    <sheet name="Logikai" sheetId="1" r:id="rId2"/>
    <sheet name="Statisztikai" sheetId="5" r:id="rId3"/>
    <sheet name="Szöveg" sheetId="3" r:id="rId4"/>
    <sheet name="Dátum" sheetId="4" r:id="rId5"/>
    <sheet name="Keresés" sheetId="6" r:id="rId6"/>
    <sheet name="Információ" sheetId="7" r:id="rId7"/>
  </sheets>
  <definedNames>
    <definedName name="Tart_Felt_1">Matematikai!$A$94:$B$95</definedName>
    <definedName name="Tart_Felt_2">Matematikai!$A$97:$B$98</definedName>
    <definedName name="Tart_Ossz_1">Matematikai!$A$91:$B$92</definedName>
    <definedName name="Tart7">Statisztikai!$A$21:$B$23</definedName>
    <definedName name="Tart8">Statisztikai!$E$21:$F$23</definedName>
    <definedName name="Tartomány1">Statisztikai!$A$15:$B$17</definedName>
    <definedName name="Tartomány2">Matematikai!$A$68:$B$69</definedName>
    <definedName name="Tartomány3">Matematikai!$A$84:$B$85</definedName>
    <definedName name="Tartomány4">Matematikai!$A$87:$B$88</definedName>
    <definedName name="Tartomány5">Statisztikai!$A$27:$G$28</definedName>
    <definedName name="Tartomány6">Statisztikai!$E$15:$F$17</definedName>
    <definedName name="Tömb1">Matematikai!$A$72:$B$74</definedName>
    <definedName name="Tömb2">Matematikai!$A$76:$B$78</definedName>
    <definedName name="Tömb3">Keresés!$A$16:$C$19</definedName>
    <definedName name="Tömb4">Keresés!$A$30:$C$33</definedName>
    <definedName name="Tömb5">Keresés!$A$54:$E$56</definedName>
    <definedName name="Tömb6">Keresés!$A$23:$A$26</definedName>
  </definedNames>
  <calcPr calcId="145621"/>
</workbook>
</file>

<file path=xl/calcChain.xml><?xml version="1.0" encoding="utf-8"?>
<calcChain xmlns="http://schemas.openxmlformats.org/spreadsheetml/2006/main">
  <c r="C92" i="2" l="1"/>
  <c r="C91" i="2"/>
  <c r="C84" i="2"/>
  <c r="C35" i="2" l="1"/>
  <c r="C34" i="2"/>
  <c r="H6" i="5" l="1"/>
  <c r="H3" i="5"/>
  <c r="H23" i="5"/>
  <c r="C66" i="2"/>
  <c r="H22" i="5"/>
  <c r="H21" i="5"/>
  <c r="H17" i="5"/>
  <c r="H18" i="5"/>
  <c r="H9" i="7" l="1"/>
  <c r="H25" i="6" l="1"/>
  <c r="H24" i="6"/>
  <c r="H23" i="6"/>
  <c r="H27" i="6"/>
  <c r="H26" i="6"/>
  <c r="H55" i="6"/>
  <c r="H17" i="6"/>
  <c r="H20" i="6"/>
  <c r="H19" i="6"/>
  <c r="H18" i="6"/>
  <c r="H27" i="5" l="1"/>
  <c r="C58" i="3"/>
  <c r="A58" i="3"/>
  <c r="C57" i="3"/>
  <c r="A56" i="3"/>
  <c r="C56" i="3" s="1"/>
  <c r="H16" i="5"/>
  <c r="C31" i="2" l="1"/>
  <c r="C104" i="2"/>
  <c r="H32" i="7"/>
  <c r="H29" i="7"/>
  <c r="H15" i="5"/>
  <c r="C9" i="1"/>
  <c r="F9" i="1"/>
  <c r="C6" i="1"/>
  <c r="C28" i="2"/>
  <c r="C16" i="2"/>
  <c r="C15" i="2"/>
  <c r="C12" i="2"/>
  <c r="C50" i="2"/>
  <c r="C47" i="2"/>
  <c r="H12" i="7"/>
  <c r="H10" i="7"/>
  <c r="H54" i="6" l="1"/>
  <c r="H48" i="5"/>
  <c r="H38" i="5"/>
  <c r="H37" i="5"/>
  <c r="D42" i="4"/>
  <c r="C35" i="3"/>
  <c r="A48" i="4"/>
  <c r="D48" i="4" s="1"/>
  <c r="A45" i="4"/>
  <c r="D45" i="4" s="1"/>
  <c r="D39" i="4"/>
  <c r="D38" i="4"/>
  <c r="D35" i="4"/>
  <c r="D34" i="4"/>
  <c r="D31" i="4"/>
  <c r="D28" i="4"/>
  <c r="D25" i="4"/>
  <c r="D22" i="4"/>
  <c r="D19" i="4"/>
  <c r="D18" i="4"/>
  <c r="D10" i="4"/>
  <c r="D9" i="4"/>
  <c r="D13" i="4"/>
  <c r="D15" i="4"/>
  <c r="D14" i="4"/>
  <c r="D3" i="4"/>
  <c r="D6" i="4"/>
  <c r="H42" i="7"/>
  <c r="H41" i="7"/>
  <c r="H38" i="7"/>
  <c r="H45" i="7"/>
  <c r="H35" i="7"/>
  <c r="H26" i="7"/>
  <c r="H25" i="7"/>
  <c r="H22" i="7"/>
  <c r="H19" i="7"/>
  <c r="H16" i="7"/>
  <c r="H15" i="7"/>
  <c r="H11" i="7"/>
  <c r="H6" i="7"/>
  <c r="H3" i="7"/>
  <c r="C18" i="1"/>
  <c r="C15" i="1"/>
  <c r="C21" i="1"/>
  <c r="C12" i="1"/>
  <c r="C3" i="1"/>
  <c r="C101" i="2"/>
  <c r="C81" i="2"/>
  <c r="C87" i="2"/>
  <c r="C72" i="2"/>
  <c r="C63" i="2"/>
  <c r="C62" i="2"/>
  <c r="C61" i="2"/>
  <c r="C60" i="2"/>
  <c r="C59" i="2"/>
  <c r="C56" i="2"/>
  <c r="C53" i="2"/>
  <c r="C44" i="2"/>
  <c r="C41" i="2"/>
  <c r="C38" i="2"/>
  <c r="C25" i="2"/>
  <c r="C24" i="2"/>
  <c r="C22" i="2"/>
  <c r="C23" i="2"/>
  <c r="C19" i="2"/>
  <c r="C9" i="2"/>
  <c r="C6" i="2"/>
  <c r="C3" i="2"/>
  <c r="H58" i="6"/>
  <c r="H57" i="6"/>
  <c r="H56" i="6"/>
  <c r="H51" i="6"/>
  <c r="H48" i="6"/>
  <c r="H42" i="6"/>
  <c r="H45" i="6"/>
  <c r="H36" i="6"/>
  <c r="H39" i="6"/>
  <c r="H13" i="6"/>
  <c r="H12" i="6"/>
  <c r="H31" i="6"/>
  <c r="H30" i="6"/>
  <c r="H16" i="6"/>
  <c r="H3" i="6"/>
  <c r="H7" i="6"/>
  <c r="H6" i="6"/>
  <c r="H5" i="6"/>
  <c r="H4" i="6"/>
  <c r="H55" i="5"/>
  <c r="H54" i="5"/>
  <c r="H51" i="5"/>
  <c r="H47" i="5"/>
  <c r="H44" i="5"/>
  <c r="H41" i="5"/>
  <c r="H34" i="5"/>
  <c r="H31" i="5"/>
  <c r="H9" i="5"/>
  <c r="H12" i="5"/>
  <c r="C69" i="3"/>
  <c r="C66" i="3"/>
  <c r="C65" i="3"/>
  <c r="C64" i="3"/>
  <c r="C63" i="3"/>
  <c r="C62" i="3"/>
  <c r="C61" i="3"/>
  <c r="C53" i="3"/>
  <c r="C50" i="3"/>
  <c r="C47" i="3"/>
  <c r="C44" i="3"/>
  <c r="C41" i="3"/>
  <c r="C38" i="3"/>
  <c r="C32" i="3"/>
  <c r="C29" i="3"/>
  <c r="C28" i="3"/>
  <c r="C25" i="3"/>
  <c r="C22" i="3"/>
  <c r="C21" i="3"/>
  <c r="C18" i="3"/>
  <c r="C17" i="3"/>
  <c r="C16" i="3"/>
  <c r="C13" i="3"/>
  <c r="C10" i="3"/>
  <c r="C7" i="3"/>
  <c r="C6" i="3"/>
  <c r="C3" i="3"/>
  <c r="H9" i="6"/>
  <c r="H8" i="6"/>
</calcChain>
</file>

<file path=xl/sharedStrings.xml><?xml version="1.0" encoding="utf-8"?>
<sst xmlns="http://schemas.openxmlformats.org/spreadsheetml/2006/main" count="396" uniqueCount="337">
  <si>
    <t>Adatok</t>
  </si>
  <si>
    <t>Eredmény</t>
  </si>
  <si>
    <t>Függvény</t>
  </si>
  <si>
    <r>
      <t xml:space="preserve">Szám1 </t>
    </r>
    <r>
      <rPr>
        <b/>
        <sz val="10"/>
        <color indexed="56"/>
        <rFont val="Times New Roman"/>
        <family val="1"/>
        <charset val="238"/>
      </rPr>
      <t>ÉS</t>
    </r>
    <r>
      <rPr>
        <sz val="10"/>
        <color indexed="56"/>
        <rFont val="Times New Roman"/>
        <family val="1"/>
        <charset val="238"/>
      </rPr>
      <t xml:space="preserve"> Szám2 nagyobb mint nulla</t>
    </r>
  </si>
  <si>
    <t>Max. 30 paraméter.</t>
  </si>
  <si>
    <r>
      <t>HA</t>
    </r>
    <r>
      <rPr>
        <sz val="10"/>
        <color indexed="56"/>
        <rFont val="Times New Roman"/>
        <family val="1"/>
        <charset val="238"/>
      </rPr>
      <t xml:space="preserve"> Szám1 kisebb mint Szám2 akkor Szám1, egyébként Szám2</t>
    </r>
  </si>
  <si>
    <t>HAMIS</t>
  </si>
  <si>
    <t>=HAMIS()</t>
  </si>
  <si>
    <t>IGAZ</t>
  </si>
  <si>
    <t>=IGAZ()</t>
  </si>
  <si>
    <r>
      <t xml:space="preserve">Szám1 vagy Szám2 </t>
    </r>
    <r>
      <rPr>
        <b/>
        <sz val="10"/>
        <color indexed="56"/>
        <rFont val="Times New Roman"/>
        <family val="1"/>
        <charset val="238"/>
      </rPr>
      <t>NEM</t>
    </r>
    <r>
      <rPr>
        <sz val="10"/>
        <color indexed="56"/>
        <rFont val="Times New Roman"/>
        <family val="1"/>
        <charset val="238"/>
      </rPr>
      <t xml:space="preserve"> nem szerepelhet nevezőben</t>
    </r>
  </si>
  <si>
    <t>=NEM(Szám1*Szám2)</t>
  </si>
  <si>
    <r>
      <t xml:space="preserve">Szám1 </t>
    </r>
    <r>
      <rPr>
        <b/>
        <sz val="10"/>
        <color indexed="56"/>
        <rFont val="Times New Roman"/>
        <family val="1"/>
        <charset val="238"/>
      </rPr>
      <t>VAGY</t>
    </r>
    <r>
      <rPr>
        <sz val="10"/>
        <color indexed="56"/>
        <rFont val="Times New Roman"/>
        <family val="1"/>
        <charset val="238"/>
      </rPr>
      <t xml:space="preserve"> Szám2 negatív</t>
    </r>
  </si>
  <si>
    <r>
      <t xml:space="preserve">Szám </t>
    </r>
    <r>
      <rPr>
        <b/>
        <sz val="10"/>
        <color indexed="56"/>
        <rFont val="Times New Roman"/>
        <family val="1"/>
        <charset val="238"/>
      </rPr>
      <t>ABS</t>
    </r>
    <r>
      <rPr>
        <sz val="10"/>
        <color indexed="56"/>
        <rFont val="Times New Roman"/>
        <family val="1"/>
        <charset val="238"/>
      </rPr>
      <t>zolút értéke</t>
    </r>
  </si>
  <si>
    <t>=ABS(Szám)</t>
  </si>
  <si>
    <t>=CSONK(Szám)</t>
  </si>
  <si>
    <t>Egy tartományban összeszámolja</t>
  </si>
  <si>
    <t xml:space="preserve"> azokat a nem üres cellákat,</t>
  </si>
  <si>
    <t xml:space="preserve"> amelyek eleget tesznek a megadott</t>
  </si>
  <si>
    <t xml:space="preserve"> feltételnek.</t>
  </si>
  <si>
    <r>
      <t xml:space="preserve">Szám </t>
    </r>
    <r>
      <rPr>
        <b/>
        <sz val="10"/>
        <color indexed="56"/>
        <rFont val="Times New Roman"/>
        <family val="1"/>
        <charset val="238"/>
      </rPr>
      <t>ELŐJEL</t>
    </r>
    <r>
      <rPr>
        <sz val="10"/>
        <color indexed="56"/>
        <rFont val="Times New Roman"/>
        <family val="1"/>
        <charset val="238"/>
      </rPr>
      <t>e</t>
    </r>
  </si>
  <si>
    <t>=ELŐJEL(Szám)</t>
  </si>
  <si>
    <t>Az eredmény -1, 0 vagy 1.</t>
  </si>
  <si>
    <r>
      <t>Szám négyzet</t>
    </r>
    <r>
      <rPr>
        <b/>
        <sz val="10"/>
        <color indexed="56"/>
        <rFont val="Times New Roman"/>
        <family val="1"/>
        <charset val="238"/>
      </rPr>
      <t>GYÖK</t>
    </r>
    <r>
      <rPr>
        <sz val="10"/>
        <color indexed="56"/>
        <rFont val="Times New Roman"/>
        <family val="1"/>
        <charset val="238"/>
      </rPr>
      <t>e</t>
    </r>
  </si>
  <si>
    <t>=GYÖK(Szám)</t>
  </si>
  <si>
    <t>=INT(Szám)</t>
  </si>
  <si>
    <r>
      <t xml:space="preserve">Szám1/Szám2 osztás </t>
    </r>
    <r>
      <rPr>
        <b/>
        <sz val="10"/>
        <color indexed="56"/>
        <rFont val="Times New Roman"/>
        <family val="1"/>
        <charset val="238"/>
      </rPr>
      <t>MARADÉK</t>
    </r>
    <r>
      <rPr>
        <sz val="10"/>
        <color indexed="56"/>
        <rFont val="Times New Roman"/>
        <family val="1"/>
        <charset val="238"/>
      </rPr>
      <t>a</t>
    </r>
  </si>
  <si>
    <r>
      <t xml:space="preserve">Számok </t>
    </r>
    <r>
      <rPr>
        <b/>
        <sz val="10"/>
        <color indexed="56"/>
        <rFont val="Times New Roman"/>
        <family val="1"/>
        <charset val="238"/>
      </rPr>
      <t>NÉGYZETÖSSZEG</t>
    </r>
    <r>
      <rPr>
        <sz val="10"/>
        <color indexed="56"/>
        <rFont val="Times New Roman"/>
        <family val="1"/>
        <charset val="238"/>
      </rPr>
      <t>e</t>
    </r>
  </si>
  <si>
    <r>
      <t xml:space="preserve">Szám1 kerekítése a </t>
    </r>
    <r>
      <rPr>
        <b/>
        <sz val="10"/>
        <color indexed="56"/>
        <rFont val="Times New Roman"/>
        <family val="1"/>
        <charset val="238"/>
      </rPr>
      <t>PADLÓ</t>
    </r>
    <r>
      <rPr>
        <sz val="10"/>
        <color indexed="56"/>
        <rFont val="Times New Roman"/>
        <family val="1"/>
        <charset val="238"/>
      </rPr>
      <t xml:space="preserve"> felé Szám2 legközelebbi többszöröséhez</t>
    </r>
  </si>
  <si>
    <r>
      <t xml:space="preserve">Szám felfelé kerekítése a legközelebbi </t>
    </r>
    <r>
      <rPr>
        <b/>
        <sz val="10"/>
        <color indexed="56"/>
        <rFont val="Times New Roman"/>
        <family val="1"/>
        <charset val="238"/>
      </rPr>
      <t>PÁRATLAN</t>
    </r>
    <r>
      <rPr>
        <sz val="10"/>
        <color indexed="56"/>
        <rFont val="Times New Roman"/>
        <family val="1"/>
        <charset val="238"/>
      </rPr>
      <t xml:space="preserve"> egész számra</t>
    </r>
  </si>
  <si>
    <t>=PÁRATLAN(Szám)</t>
  </si>
  <si>
    <r>
      <t xml:space="preserve">Szám felfelé kerekítése a legközelebbi </t>
    </r>
    <r>
      <rPr>
        <b/>
        <sz val="10"/>
        <color indexed="56"/>
        <rFont val="Times New Roman"/>
        <family val="1"/>
        <charset val="238"/>
      </rPr>
      <t>PÁROS</t>
    </r>
    <r>
      <rPr>
        <sz val="10"/>
        <color indexed="56"/>
        <rFont val="Times New Roman"/>
        <family val="1"/>
        <charset val="238"/>
      </rPr>
      <t xml:space="preserve"> egész számra</t>
    </r>
  </si>
  <si>
    <t>=PÁROS(Szám)</t>
  </si>
  <si>
    <r>
      <t>PI</t>
    </r>
    <r>
      <rPr>
        <sz val="10"/>
        <color indexed="56"/>
        <rFont val="Times New Roman"/>
        <family val="1"/>
        <charset val="238"/>
      </rPr>
      <t xml:space="preserve"> értéke</t>
    </r>
  </si>
  <si>
    <t>=PI()</t>
  </si>
  <si>
    <r>
      <t xml:space="preserve">Szám1 kerekítése a </t>
    </r>
    <r>
      <rPr>
        <b/>
        <sz val="10"/>
        <color indexed="56"/>
        <rFont val="Times New Roman"/>
        <family val="1"/>
        <charset val="238"/>
      </rPr>
      <t>PLAFON</t>
    </r>
    <r>
      <rPr>
        <sz val="10"/>
        <color indexed="56"/>
        <rFont val="Times New Roman"/>
        <family val="1"/>
        <charset val="238"/>
      </rPr>
      <t xml:space="preserve"> felé Szám2 legközelebbi többszöröséhez</t>
    </r>
  </si>
  <si>
    <r>
      <t xml:space="preserve">Szám </t>
    </r>
    <r>
      <rPr>
        <b/>
        <sz val="10"/>
        <color indexed="56"/>
        <rFont val="Times New Roman"/>
        <family val="1"/>
        <charset val="238"/>
      </rPr>
      <t>RÓMAI</t>
    </r>
    <r>
      <rPr>
        <sz val="10"/>
        <color indexed="56"/>
        <rFont val="Times New Roman"/>
        <family val="1"/>
        <charset val="238"/>
      </rPr>
      <t xml:space="preserve"> számokkal kifejezve szövegként</t>
    </r>
  </si>
  <si>
    <t>=RÓMAI(Szám)</t>
  </si>
  <si>
    <r>
      <t xml:space="preserve">Tömbök megfelelő elemeinek </t>
    </r>
    <r>
      <rPr>
        <b/>
        <sz val="10"/>
        <color indexed="56"/>
        <rFont val="Times New Roman"/>
        <family val="1"/>
        <charset val="238"/>
      </rPr>
      <t>SZORZATÖSSZEG</t>
    </r>
    <r>
      <rPr>
        <sz val="10"/>
        <color indexed="56"/>
        <rFont val="Times New Roman"/>
        <family val="1"/>
        <charset val="238"/>
      </rPr>
      <t>e</t>
    </r>
  </si>
  <si>
    <t>3*2+4*7+8*6+6*7+1*5+9*3</t>
  </si>
  <si>
    <r>
      <t xml:space="preserve">Számok </t>
    </r>
    <r>
      <rPr>
        <b/>
        <sz val="10"/>
        <color indexed="56"/>
        <rFont val="Times New Roman"/>
        <family val="1"/>
        <charset val="238"/>
      </rPr>
      <t>SZORZAT</t>
    </r>
    <r>
      <rPr>
        <sz val="10"/>
        <color indexed="56"/>
        <rFont val="Times New Roman"/>
        <family val="1"/>
        <charset val="238"/>
      </rPr>
      <t>a</t>
    </r>
  </si>
  <si>
    <r>
      <t xml:space="preserve">Számok összege  </t>
    </r>
    <r>
      <rPr>
        <b/>
        <sz val="10"/>
        <color indexed="56"/>
        <rFont val="Times New Roman"/>
        <family val="1"/>
        <charset val="238"/>
      </rPr>
      <t>SZUM</t>
    </r>
  </si>
  <si>
    <t>=SZUM(Tartomány)</t>
  </si>
  <si>
    <r>
      <t xml:space="preserve">A megadott feltételnek eleget tevő cellák értékeinek összege </t>
    </r>
    <r>
      <rPr>
        <b/>
        <sz val="10"/>
        <color indexed="56"/>
        <rFont val="Times New Roman"/>
        <family val="1"/>
        <charset val="238"/>
      </rPr>
      <t>SZUMHA</t>
    </r>
  </si>
  <si>
    <t>=VÉL()</t>
  </si>
  <si>
    <r>
      <t xml:space="preserve">Szöveg1 </t>
    </r>
    <r>
      <rPr>
        <b/>
        <sz val="10"/>
        <color indexed="56"/>
        <rFont val="Times New Roman"/>
        <family val="1"/>
        <charset val="238"/>
      </rPr>
      <t>AZONOS</t>
    </r>
    <r>
      <rPr>
        <sz val="10"/>
        <color indexed="56"/>
        <rFont val="Times New Roman"/>
        <family val="1"/>
        <charset val="238"/>
      </rPr>
      <t xml:space="preserve"> Szöveg2-vel</t>
    </r>
  </si>
  <si>
    <t>Kiss</t>
  </si>
  <si>
    <r>
      <t xml:space="preserve">Karekterek a szöveg </t>
    </r>
    <r>
      <rPr>
        <b/>
        <sz val="10"/>
        <color indexed="56"/>
        <rFont val="Times New Roman"/>
        <family val="1"/>
        <charset val="238"/>
      </rPr>
      <t>BAL</t>
    </r>
    <r>
      <rPr>
        <sz val="10"/>
        <color indexed="56"/>
        <rFont val="Times New Roman"/>
        <family val="1"/>
        <charset val="238"/>
      </rPr>
      <t xml:space="preserve"> széléről</t>
    </r>
  </si>
  <si>
    <t>Amerika</t>
  </si>
  <si>
    <t>=BAL(Szöveg)</t>
  </si>
  <si>
    <r>
      <t xml:space="preserve">Szövegrész </t>
    </r>
    <r>
      <rPr>
        <b/>
        <sz val="10"/>
        <color indexed="56"/>
        <rFont val="Times New Roman"/>
        <family val="1"/>
        <charset val="238"/>
      </rPr>
      <t>CSERE</t>
    </r>
  </si>
  <si>
    <t>emelet</t>
  </si>
  <si>
    <t>lmé</t>
  </si>
  <si>
    <r>
      <t xml:space="preserve">Szöveg konvertálása </t>
    </r>
    <r>
      <rPr>
        <b/>
        <sz val="10"/>
        <color indexed="56"/>
        <rFont val="Times New Roman"/>
        <family val="1"/>
        <charset val="238"/>
      </rPr>
      <t>ÉRTÉK</t>
    </r>
    <r>
      <rPr>
        <sz val="10"/>
        <color indexed="56"/>
        <rFont val="Times New Roman"/>
        <family val="1"/>
        <charset val="238"/>
      </rPr>
      <t>ké</t>
    </r>
  </si>
  <si>
    <t>1996</t>
  </si>
  <si>
    <t>=ÉRTÉK(Szöveg)</t>
  </si>
  <si>
    <r>
      <t xml:space="preserve">Szám szöveggé alakítása  </t>
    </r>
    <r>
      <rPr>
        <b/>
        <sz val="10"/>
        <color indexed="56"/>
        <rFont val="Times New Roman"/>
        <family val="1"/>
        <charset val="238"/>
      </rPr>
      <t>FIX</t>
    </r>
  </si>
  <si>
    <t>=FIX(Szám)</t>
  </si>
  <si>
    <r>
      <t xml:space="preserve">Szövegben a régi_szöveg előfordulásait törli, </t>
    </r>
    <r>
      <rPr>
        <b/>
        <sz val="10"/>
        <color indexed="56"/>
        <rFont val="Times New Roman"/>
        <family val="1"/>
        <charset val="238"/>
      </rPr>
      <t>HELYETTE</t>
    </r>
    <r>
      <rPr>
        <sz val="10"/>
        <color indexed="56"/>
        <rFont val="Times New Roman"/>
        <family val="1"/>
        <charset val="238"/>
      </rPr>
      <t xml:space="preserve"> új_szöveget tesz</t>
    </r>
  </si>
  <si>
    <t>Ez lesz a próba szöveg</t>
  </si>
  <si>
    <t>Mikka Makka</t>
  </si>
  <si>
    <r>
      <t xml:space="preserve">Szöveg karakterekben mért </t>
    </r>
    <r>
      <rPr>
        <b/>
        <sz val="10"/>
        <color indexed="56"/>
        <rFont val="Times New Roman"/>
        <family val="1"/>
        <charset val="238"/>
      </rPr>
      <t>HOSSZ</t>
    </r>
    <r>
      <rPr>
        <sz val="10"/>
        <color indexed="56"/>
        <rFont val="Times New Roman"/>
        <family val="1"/>
        <charset val="238"/>
      </rPr>
      <t>a</t>
    </r>
  </si>
  <si>
    <t>Ezt mérd meg!</t>
  </si>
  <si>
    <t>=HOSSZ(Szöveg)</t>
  </si>
  <si>
    <r>
      <t xml:space="preserve">Karekterek a szöveg </t>
    </r>
    <r>
      <rPr>
        <b/>
        <sz val="10"/>
        <color indexed="56"/>
        <rFont val="Times New Roman"/>
        <family val="1"/>
        <charset val="238"/>
      </rPr>
      <t>JOBB</t>
    </r>
    <r>
      <rPr>
        <sz val="10"/>
        <color indexed="56"/>
        <rFont val="Times New Roman"/>
        <family val="1"/>
        <charset val="238"/>
      </rPr>
      <t xml:space="preserve"> széléről</t>
    </r>
  </si>
  <si>
    <t>próbaszöveg</t>
  </si>
  <si>
    <t>=JOBB(Szöveg)</t>
  </si>
  <si>
    <r>
      <t xml:space="preserve">A kódszámnak megfelelő </t>
    </r>
    <r>
      <rPr>
        <b/>
        <sz val="10"/>
        <color indexed="56"/>
        <rFont val="Times New Roman"/>
        <family val="1"/>
        <charset val="238"/>
      </rPr>
      <t>KARAKTER</t>
    </r>
  </si>
  <si>
    <t>=KARAKTER(Kódszám)</t>
  </si>
  <si>
    <r>
      <t xml:space="preserve">Szöveg </t>
    </r>
    <r>
      <rPr>
        <b/>
        <sz val="10"/>
        <color indexed="56"/>
        <rFont val="Times New Roman"/>
        <family val="1"/>
        <charset val="238"/>
      </rPr>
      <t>KISBETŰ</t>
    </r>
    <r>
      <rPr>
        <sz val="10"/>
        <color indexed="56"/>
        <rFont val="Times New Roman"/>
        <family val="1"/>
        <charset val="238"/>
      </rPr>
      <t>ssé alakítása</t>
    </r>
  </si>
  <si>
    <t>VeGYeS sZÖveG</t>
  </si>
  <si>
    <t>=KISBETŰ(Szöveg)</t>
  </si>
  <si>
    <r>
      <t xml:space="preserve">Szöveg első karakterének </t>
    </r>
    <r>
      <rPr>
        <b/>
        <sz val="10"/>
        <color indexed="56"/>
        <rFont val="Times New Roman"/>
        <family val="1"/>
        <charset val="238"/>
      </rPr>
      <t>KÓD</t>
    </r>
    <r>
      <rPr>
        <sz val="10"/>
        <color indexed="56"/>
        <rFont val="Times New Roman"/>
        <family val="1"/>
        <charset val="238"/>
      </rPr>
      <t>ja</t>
    </r>
  </si>
  <si>
    <t>X</t>
  </si>
  <si>
    <t>=KÓD(Szöveg)</t>
  </si>
  <si>
    <r>
      <t xml:space="preserve">Karaktersorozat a Szöveg </t>
    </r>
    <r>
      <rPr>
        <b/>
        <sz val="10"/>
        <color indexed="56"/>
        <rFont val="Times New Roman"/>
        <family val="1"/>
        <charset val="238"/>
      </rPr>
      <t>KÖZÉP</t>
    </r>
    <r>
      <rPr>
        <sz val="10"/>
        <color indexed="56"/>
        <rFont val="Times New Roman"/>
        <family val="1"/>
        <charset val="238"/>
      </rPr>
      <t>ső részéből</t>
    </r>
  </si>
  <si>
    <t>üvegszemhártya</t>
  </si>
  <si>
    <r>
      <t xml:space="preserve">Szöveg </t>
    </r>
    <r>
      <rPr>
        <b/>
        <sz val="10"/>
        <color indexed="56"/>
        <rFont val="Times New Roman"/>
        <family val="1"/>
        <charset val="238"/>
      </rPr>
      <t>NAGYBETŰS</t>
    </r>
    <r>
      <rPr>
        <sz val="10"/>
        <color indexed="56"/>
        <rFont val="Times New Roman"/>
        <family val="1"/>
        <charset val="238"/>
      </rPr>
      <t>sé alakítása</t>
    </r>
  </si>
  <si>
    <t>=NAGYBETŰS(Szöveg)</t>
  </si>
  <si>
    <r>
      <t xml:space="preserve">Szövegek </t>
    </r>
    <r>
      <rPr>
        <b/>
        <sz val="10"/>
        <color indexed="56"/>
        <rFont val="Times New Roman"/>
        <family val="1"/>
        <charset val="238"/>
      </rPr>
      <t>ÖSSZEFŰZ</t>
    </r>
    <r>
      <rPr>
        <sz val="10"/>
        <color indexed="56"/>
        <rFont val="Times New Roman"/>
        <family val="1"/>
        <charset val="238"/>
      </rPr>
      <t>ése</t>
    </r>
  </si>
  <si>
    <t>varázs</t>
  </si>
  <si>
    <t>ló</t>
  </si>
  <si>
    <t>Max. 30 szöveg.</t>
  </si>
  <si>
    <r>
      <t xml:space="preserve">Szöveg ismétlése </t>
    </r>
    <r>
      <rPr>
        <b/>
        <sz val="10"/>
        <color indexed="56"/>
        <rFont val="Times New Roman"/>
        <family val="1"/>
        <charset val="238"/>
      </rPr>
      <t>SOKSZOR</t>
    </r>
  </si>
  <si>
    <t>idő</t>
  </si>
  <si>
    <r>
      <t xml:space="preserve">Szövegrész keresése </t>
    </r>
    <r>
      <rPr>
        <b/>
        <sz val="10"/>
        <color indexed="56"/>
        <rFont val="Times New Roman"/>
        <family val="1"/>
        <charset val="238"/>
      </rPr>
      <t>SZÖVEG.KERES SZÖVEG.TALÁL</t>
    </r>
  </si>
  <si>
    <t>szövegrész keresése</t>
  </si>
  <si>
    <t>=TNÉV(Szöveg)</t>
  </si>
  <si>
    <t xml:space="preserve">  egy       kis   szünet</t>
  </si>
  <si>
    <r>
      <t>DÁTUM</t>
    </r>
    <r>
      <rPr>
        <sz val="10"/>
        <color indexed="56"/>
        <rFont val="Times New Roman"/>
        <family val="1"/>
        <charset val="238"/>
      </rPr>
      <t xml:space="preserve"> dátumértéke</t>
    </r>
  </si>
  <si>
    <t>1996.01.17</t>
  </si>
  <si>
    <t>=DÁTUMÉRTÉK(Szöveg)</t>
  </si>
  <si>
    <t>96.2.1</t>
  </si>
  <si>
    <t>=ÉV(Dátumszöveg)</t>
  </si>
  <si>
    <t>=ÉV(Dátumérték)</t>
  </si>
  <si>
    <r>
      <t xml:space="preserve">Dátumértékből a </t>
    </r>
    <r>
      <rPr>
        <b/>
        <sz val="10"/>
        <color indexed="56"/>
        <rFont val="Times New Roman"/>
        <family val="1"/>
        <charset val="238"/>
      </rPr>
      <t>HÉT.NAPJA</t>
    </r>
  </si>
  <si>
    <t>=HÉT.NAPJA(Dátumérték)</t>
  </si>
  <si>
    <t>1(vasárnap) - 7(szombat)</t>
  </si>
  <si>
    <t>1(hétfő) - 7(vasárnap)</t>
  </si>
  <si>
    <t>0(hétfő) - 6(vasárnap)</t>
  </si>
  <si>
    <t>dec 9</t>
  </si>
  <si>
    <t>=HÓNAP(Dátumszöveg)</t>
  </si>
  <si>
    <t>=HÓNAP(Dátumérték)</t>
  </si>
  <si>
    <r>
      <t xml:space="preserve">Időpont </t>
    </r>
    <r>
      <rPr>
        <b/>
        <sz val="10"/>
        <color indexed="56"/>
        <rFont val="Times New Roman"/>
        <family val="1"/>
        <charset val="238"/>
      </rPr>
      <t>IDŐ</t>
    </r>
    <r>
      <rPr>
        <sz val="10"/>
        <color indexed="56"/>
        <rFont val="Times New Roman"/>
        <family val="1"/>
        <charset val="238"/>
      </rPr>
      <t>értékké alakítása</t>
    </r>
  </si>
  <si>
    <r>
      <t xml:space="preserve">Szöveg </t>
    </r>
    <r>
      <rPr>
        <b/>
        <sz val="10"/>
        <color indexed="56"/>
        <rFont val="Times New Roman"/>
        <family val="1"/>
        <charset val="238"/>
      </rPr>
      <t>IDŐÉRTÉK</t>
    </r>
    <r>
      <rPr>
        <sz val="10"/>
        <color indexed="56"/>
        <rFont val="Times New Roman"/>
        <family val="1"/>
        <charset val="238"/>
      </rPr>
      <t>ké alakítása</t>
    </r>
  </si>
  <si>
    <t>18:27</t>
  </si>
  <si>
    <t>=IDŐÉRTÉK(Szöveg)</t>
  </si>
  <si>
    <r>
      <t>MA</t>
    </r>
    <r>
      <rPr>
        <sz val="10"/>
        <color indexed="56"/>
        <rFont val="Times New Roman"/>
        <family val="1"/>
        <charset val="238"/>
      </rPr>
      <t>i dátum</t>
    </r>
  </si>
  <si>
    <t>=MA()</t>
  </si>
  <si>
    <r>
      <t>MOST</t>
    </r>
    <r>
      <rPr>
        <sz val="10"/>
        <color indexed="56"/>
        <rFont val="Times New Roman"/>
        <family val="1"/>
        <charset val="238"/>
      </rPr>
      <t>ani dátum és idő</t>
    </r>
  </si>
  <si>
    <t>=MOST()</t>
  </si>
  <si>
    <t>4:48:18</t>
  </si>
  <si>
    <t>=MPERC(Időszöveg)</t>
  </si>
  <si>
    <t>=MPERC(Időérték)</t>
  </si>
  <si>
    <r>
      <t xml:space="preserve">Két dátum közötti </t>
    </r>
    <r>
      <rPr>
        <b/>
        <sz val="10"/>
        <color indexed="56"/>
        <rFont val="Times New Roman"/>
        <family val="1"/>
        <charset val="238"/>
      </rPr>
      <t>NAP</t>
    </r>
    <r>
      <rPr>
        <sz val="10"/>
        <color indexed="56"/>
        <rFont val="Times New Roman"/>
        <family val="1"/>
        <charset val="238"/>
      </rPr>
      <t xml:space="preserve">ok száma </t>
    </r>
    <r>
      <rPr>
        <b/>
        <sz val="10"/>
        <color indexed="56"/>
        <rFont val="Times New Roman"/>
        <family val="1"/>
        <charset val="238"/>
      </rPr>
      <t>360</t>
    </r>
    <r>
      <rPr>
        <sz val="10"/>
        <color indexed="56"/>
        <rFont val="Times New Roman"/>
        <family val="1"/>
        <charset val="238"/>
      </rPr>
      <t xml:space="preserve"> napos évet véve</t>
    </r>
  </si>
  <si>
    <t>1996.1.7</t>
  </si>
  <si>
    <t>Amerikai módszer.</t>
  </si>
  <si>
    <t>Európai módszer.</t>
  </si>
  <si>
    <t>=ÓRA(Időérték)</t>
  </si>
  <si>
    <t>=ÁTL.ELTÉRÉS(Tömb)</t>
  </si>
  <si>
    <r>
      <t xml:space="preserve">Számok </t>
    </r>
    <r>
      <rPr>
        <b/>
        <sz val="10"/>
        <color indexed="56"/>
        <rFont val="Times New Roman"/>
        <family val="1"/>
        <charset val="238"/>
      </rPr>
      <t>ÁTLAG</t>
    </r>
    <r>
      <rPr>
        <sz val="10"/>
        <color indexed="56"/>
        <rFont val="Times New Roman"/>
        <family val="1"/>
        <charset val="238"/>
      </rPr>
      <t>a</t>
    </r>
  </si>
  <si>
    <t>=ÁTLAG(Tömb)</t>
  </si>
  <si>
    <r>
      <t xml:space="preserve">Nem üres cellák száma </t>
    </r>
    <r>
      <rPr>
        <b/>
        <sz val="10"/>
        <color indexed="56"/>
        <rFont val="Times New Roman"/>
        <family val="1"/>
        <charset val="238"/>
      </rPr>
      <t>DARAB2</t>
    </r>
  </si>
  <si>
    <t>=DARAB2(Tömb)</t>
  </si>
  <si>
    <r>
      <t>Számok</t>
    </r>
    <r>
      <rPr>
        <b/>
        <sz val="10"/>
        <color indexed="56"/>
        <rFont val="Times New Roman"/>
        <family val="1"/>
        <charset val="238"/>
      </rPr>
      <t xml:space="preserve"> DARAB</t>
    </r>
    <r>
      <rPr>
        <sz val="10"/>
        <color indexed="56"/>
        <rFont val="Times New Roman"/>
        <family val="1"/>
        <charset val="238"/>
      </rPr>
      <t>száma</t>
    </r>
  </si>
  <si>
    <t>=DARAB(Tömb)</t>
  </si>
  <si>
    <r>
      <t xml:space="preserve">Adathalmaz k-adik legkisebb eleme </t>
    </r>
    <r>
      <rPr>
        <b/>
        <sz val="10"/>
        <color indexed="56"/>
        <rFont val="Times New Roman"/>
        <family val="1"/>
        <charset val="238"/>
      </rPr>
      <t>KICSI</t>
    </r>
  </si>
  <si>
    <r>
      <t xml:space="preserve">Számok </t>
    </r>
    <r>
      <rPr>
        <b/>
        <sz val="10"/>
        <color indexed="56"/>
        <rFont val="Times New Roman"/>
        <family val="1"/>
        <charset val="238"/>
      </rPr>
      <t>MAX</t>
    </r>
    <r>
      <rPr>
        <sz val="10"/>
        <color indexed="56"/>
        <rFont val="Times New Roman"/>
        <family val="1"/>
        <charset val="238"/>
      </rPr>
      <t>imuma</t>
    </r>
  </si>
  <si>
    <t>=MAX(Tömb)</t>
  </si>
  <si>
    <r>
      <t xml:space="preserve">Számok </t>
    </r>
    <r>
      <rPr>
        <b/>
        <sz val="10"/>
        <color indexed="56"/>
        <rFont val="Times New Roman"/>
        <family val="1"/>
        <charset val="238"/>
      </rPr>
      <t>MEDIÁN</t>
    </r>
    <r>
      <rPr>
        <sz val="10"/>
        <color indexed="56"/>
        <rFont val="Times New Roman"/>
        <family val="1"/>
        <charset val="238"/>
      </rPr>
      <t>ja</t>
    </r>
  </si>
  <si>
    <t>=MEDIÁN(Tömb)</t>
  </si>
  <si>
    <r>
      <t xml:space="preserve">Számok </t>
    </r>
    <r>
      <rPr>
        <b/>
        <sz val="10"/>
        <color indexed="56"/>
        <rFont val="Times New Roman"/>
        <family val="1"/>
        <charset val="238"/>
      </rPr>
      <t>MÉRTANI.KÖZÉP</t>
    </r>
    <r>
      <rPr>
        <sz val="10"/>
        <color indexed="56"/>
        <rFont val="Times New Roman"/>
        <family val="1"/>
        <charset val="238"/>
      </rPr>
      <t>értéke</t>
    </r>
  </si>
  <si>
    <t>=MÉRTANI.KÖZÉP(Tömb)</t>
  </si>
  <si>
    <r>
      <t xml:space="preserve">Számok </t>
    </r>
    <r>
      <rPr>
        <b/>
        <sz val="10"/>
        <color indexed="56"/>
        <rFont val="Times New Roman"/>
        <family val="1"/>
        <charset val="238"/>
      </rPr>
      <t>MIN</t>
    </r>
    <r>
      <rPr>
        <sz val="10"/>
        <color indexed="56"/>
        <rFont val="Times New Roman"/>
        <family val="1"/>
        <charset val="238"/>
      </rPr>
      <t>imuma</t>
    </r>
  </si>
  <si>
    <t>=MIN(Tömb)</t>
  </si>
  <si>
    <r>
      <t xml:space="preserve">Adathalmazban leggyakrabban előforduló szám </t>
    </r>
    <r>
      <rPr>
        <b/>
        <sz val="10"/>
        <color indexed="56"/>
        <rFont val="Times New Roman"/>
        <family val="1"/>
        <charset val="238"/>
      </rPr>
      <t>MÓDUSZ</t>
    </r>
  </si>
  <si>
    <t>=MÓDUSZ(Tömb)</t>
  </si>
  <si>
    <r>
      <t>Adathalmaz k-adik leg</t>
    </r>
    <r>
      <rPr>
        <b/>
        <sz val="10"/>
        <color indexed="56"/>
        <rFont val="Times New Roman"/>
        <family val="1"/>
        <charset val="238"/>
      </rPr>
      <t>NAGY</t>
    </r>
    <r>
      <rPr>
        <sz val="10"/>
        <color indexed="56"/>
        <rFont val="Times New Roman"/>
        <family val="1"/>
        <charset val="238"/>
      </rPr>
      <t>obb eleme</t>
    </r>
  </si>
  <si>
    <r>
      <t xml:space="preserve">Szám </t>
    </r>
    <r>
      <rPr>
        <b/>
        <sz val="10"/>
        <color indexed="56"/>
        <rFont val="Times New Roman"/>
        <family val="1"/>
        <charset val="238"/>
      </rPr>
      <t>SORSZÁM</t>
    </r>
    <r>
      <rPr>
        <sz val="10"/>
        <color indexed="56"/>
        <rFont val="Times New Roman"/>
        <family val="1"/>
        <charset val="238"/>
      </rPr>
      <t>a a sorozatban</t>
    </r>
  </si>
  <si>
    <t>Csökkenő sorrend</t>
  </si>
  <si>
    <t>Növekvő sorrend</t>
  </si>
  <si>
    <r>
      <t xml:space="preserve">Cella </t>
    </r>
    <r>
      <rPr>
        <b/>
        <sz val="10"/>
        <color indexed="56"/>
        <rFont val="Times New Roman"/>
        <family val="1"/>
        <charset val="238"/>
      </rPr>
      <t>CÍM</t>
    </r>
    <r>
      <rPr>
        <sz val="10"/>
        <color indexed="56"/>
        <rFont val="Times New Roman"/>
        <family val="1"/>
        <charset val="238"/>
      </rPr>
      <t>e szövegesen</t>
    </r>
  </si>
  <si>
    <r>
      <t>F</t>
    </r>
    <r>
      <rPr>
        <sz val="10"/>
        <color indexed="56"/>
        <rFont val="Times New Roman"/>
        <family val="1"/>
        <charset val="238"/>
      </rPr>
      <t xml:space="preserve">üggőleges </t>
    </r>
    <r>
      <rPr>
        <b/>
        <sz val="10"/>
        <color indexed="56"/>
        <rFont val="Times New Roman"/>
        <family val="1"/>
        <charset val="238"/>
      </rPr>
      <t>KERES</t>
    </r>
    <r>
      <rPr>
        <sz val="10"/>
        <color indexed="56"/>
        <rFont val="Times New Roman"/>
        <family val="1"/>
        <charset val="238"/>
      </rPr>
      <t>és</t>
    </r>
  </si>
  <si>
    <r>
      <t>INDEX</t>
    </r>
    <r>
      <rPr>
        <sz val="10"/>
        <color indexed="56"/>
        <rFont val="Times New Roman"/>
        <family val="1"/>
        <charset val="238"/>
      </rPr>
      <t>nek megfelelő tömbelem</t>
    </r>
  </si>
  <si>
    <t>az</t>
  </si>
  <si>
    <t>ok</t>
  </si>
  <si>
    <t>ez</t>
  </si>
  <si>
    <r>
      <t xml:space="preserve">Hivatkozásban található </t>
    </r>
    <r>
      <rPr>
        <b/>
        <sz val="10"/>
        <color indexed="56"/>
        <rFont val="Times New Roman"/>
        <family val="1"/>
        <charset val="238"/>
      </rPr>
      <t>OSZLOPOK</t>
    </r>
    <r>
      <rPr>
        <sz val="10"/>
        <color indexed="56"/>
        <rFont val="Times New Roman"/>
        <family val="1"/>
        <charset val="238"/>
      </rPr>
      <t xml:space="preserve"> száma</t>
    </r>
  </si>
  <si>
    <t>=OSZLOPOK(Tömb)</t>
  </si>
  <si>
    <r>
      <t xml:space="preserve">Hivatkozás </t>
    </r>
    <r>
      <rPr>
        <b/>
        <sz val="10"/>
        <color indexed="56"/>
        <rFont val="Times New Roman"/>
        <family val="1"/>
        <charset val="238"/>
      </rPr>
      <t>OSZLOP</t>
    </r>
    <r>
      <rPr>
        <sz val="10"/>
        <color indexed="56"/>
        <rFont val="Times New Roman"/>
        <family val="1"/>
        <charset val="238"/>
      </rPr>
      <t>száma</t>
    </r>
  </si>
  <si>
    <t>=OSZLOP(G9)</t>
  </si>
  <si>
    <r>
      <t xml:space="preserve">Hivatkozásban található </t>
    </r>
    <r>
      <rPr>
        <b/>
        <sz val="10"/>
        <color indexed="56"/>
        <rFont val="Times New Roman"/>
        <family val="1"/>
        <charset val="238"/>
      </rPr>
      <t>SOROK</t>
    </r>
    <r>
      <rPr>
        <sz val="10"/>
        <color indexed="56"/>
        <rFont val="Times New Roman"/>
        <family val="1"/>
        <charset val="238"/>
      </rPr>
      <t xml:space="preserve"> száma</t>
    </r>
  </si>
  <si>
    <t>=SOROK(Tömb)</t>
  </si>
  <si>
    <r>
      <t xml:space="preserve">Hivatkozás </t>
    </r>
    <r>
      <rPr>
        <b/>
        <sz val="10"/>
        <color indexed="56"/>
        <rFont val="Times New Roman"/>
        <family val="1"/>
        <charset val="238"/>
      </rPr>
      <t>SOR</t>
    </r>
    <r>
      <rPr>
        <sz val="10"/>
        <color indexed="56"/>
        <rFont val="Times New Roman"/>
        <family val="1"/>
        <charset val="238"/>
      </rPr>
      <t>száma</t>
    </r>
  </si>
  <si>
    <t>=SOR(G9)</t>
  </si>
  <si>
    <r>
      <t xml:space="preserve">Hivatkozásban található </t>
    </r>
    <r>
      <rPr>
        <b/>
        <sz val="10"/>
        <color indexed="56"/>
        <rFont val="Times New Roman"/>
        <family val="1"/>
        <charset val="238"/>
      </rPr>
      <t>TERÜLET</t>
    </r>
    <r>
      <rPr>
        <sz val="10"/>
        <color indexed="56"/>
        <rFont val="Times New Roman"/>
        <family val="1"/>
        <charset val="238"/>
      </rPr>
      <t>ek száma</t>
    </r>
  </si>
  <si>
    <r>
      <t>VÁLASZT</t>
    </r>
    <r>
      <rPr>
        <sz val="10"/>
        <color indexed="56"/>
        <rFont val="Times New Roman"/>
        <family val="1"/>
        <charset val="238"/>
      </rPr>
      <t>ás</t>
    </r>
    <r>
      <rPr>
        <sz val="10"/>
        <color indexed="56"/>
        <rFont val="Times New Roman"/>
        <family val="1"/>
        <charset val="238"/>
      </rPr>
      <t xml:space="preserve"> értéklistáról</t>
    </r>
  </si>
  <si>
    <t>Max. 29 érték.</t>
  </si>
  <si>
    <r>
      <t>V</t>
    </r>
    <r>
      <rPr>
        <sz val="10"/>
        <color indexed="56"/>
        <rFont val="Times New Roman"/>
        <family val="1"/>
        <charset val="238"/>
      </rPr>
      <t xml:space="preserve">ízszintes </t>
    </r>
    <r>
      <rPr>
        <b/>
        <sz val="10"/>
        <color indexed="56"/>
        <rFont val="Times New Roman"/>
        <family val="1"/>
        <charset val="238"/>
      </rPr>
      <t>KERES</t>
    </r>
    <r>
      <rPr>
        <sz val="10"/>
        <color indexed="56"/>
        <rFont val="Times New Roman"/>
        <family val="1"/>
        <charset val="238"/>
      </rPr>
      <t>és</t>
    </r>
  </si>
  <si>
    <r>
      <t xml:space="preserve">Tartomány üres celláinak száma </t>
    </r>
    <r>
      <rPr>
        <b/>
        <sz val="10"/>
        <color indexed="56"/>
        <rFont val="Times New Roman"/>
        <family val="1"/>
        <charset val="238"/>
      </rPr>
      <t>DARABÜRES</t>
    </r>
  </si>
  <si>
    <t>kg</t>
  </si>
  <si>
    <t>dl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</si>
  <si>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</si>
  <si>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t>bit</t>
  </si>
  <si>
    <t>v</t>
  </si>
  <si>
    <t>=DARABÜRES(Tartomány)</t>
  </si>
  <si>
    <t>HIÁNYZIK</t>
  </si>
  <si>
    <t>=HIÁNYZIK()</t>
  </si>
  <si>
    <r>
      <t>HIBA.TÍPUS</t>
    </r>
    <r>
      <rPr>
        <sz val="10"/>
        <color indexed="56"/>
        <rFont val="Times New Roman"/>
        <family val="1"/>
        <charset val="238"/>
      </rPr>
      <t>a</t>
    </r>
  </si>
  <si>
    <t>=HIBA.TÍPUS(HIÁNYZIK())</t>
  </si>
  <si>
    <t>=HIBÁS(HIÁNYZIK())</t>
  </si>
  <si>
    <t>Minden hibánál IGAZ.</t>
  </si>
  <si>
    <r>
      <t xml:space="preserve">IGAZ, ha az érték </t>
    </r>
    <r>
      <rPr>
        <b/>
        <sz val="10"/>
        <color indexed="56"/>
        <rFont val="Times New Roman"/>
        <family val="1"/>
        <charset val="238"/>
      </rPr>
      <t>HIVATKOZÁS</t>
    </r>
  </si>
  <si>
    <t>=HIVATKOZÁS(A19)</t>
  </si>
  <si>
    <t>=HIVATKOZÁS(20)</t>
  </si>
  <si>
    <r>
      <t xml:space="preserve">IGAZ, ha az érték </t>
    </r>
    <r>
      <rPr>
        <b/>
        <sz val="10"/>
        <color indexed="56"/>
        <rFont val="Times New Roman"/>
        <family val="1"/>
        <charset val="238"/>
      </rPr>
      <t>LOGIKAI</t>
    </r>
  </si>
  <si>
    <t>=LOGIKAI(Érték)</t>
  </si>
  <si>
    <r>
      <t xml:space="preserve">IGAZ, ha az érték </t>
    </r>
    <r>
      <rPr>
        <b/>
        <sz val="10"/>
        <color indexed="56"/>
        <rFont val="Times New Roman"/>
        <family val="1"/>
        <charset val="238"/>
      </rPr>
      <t>NEM.SZÖVEG</t>
    </r>
  </si>
  <si>
    <t>tó</t>
  </si>
  <si>
    <t>=NEM.SZÖVEG(Érték)</t>
  </si>
  <si>
    <r>
      <t xml:space="preserve">IGAZ, ha az érték #HIÁNYZIK </t>
    </r>
    <r>
      <rPr>
        <b/>
        <sz val="10"/>
        <color indexed="56"/>
        <rFont val="Times New Roman"/>
        <family val="1"/>
        <charset val="238"/>
      </rPr>
      <t>NINCS</t>
    </r>
  </si>
  <si>
    <t>=NINCS(HIÁNYZIK())</t>
  </si>
  <si>
    <t>=NINCS(Érték)</t>
  </si>
  <si>
    <r>
      <t xml:space="preserve">IGAZ, ha az érték </t>
    </r>
    <r>
      <rPr>
        <b/>
        <sz val="10"/>
        <color indexed="56"/>
        <rFont val="Times New Roman"/>
        <family val="1"/>
        <charset val="238"/>
      </rPr>
      <t>SZÁM</t>
    </r>
  </si>
  <si>
    <t>=SZÁM(Érték)</t>
  </si>
  <si>
    <r>
      <t xml:space="preserve">IGAZ, ha az érték szöveg </t>
    </r>
    <r>
      <rPr>
        <b/>
        <sz val="10"/>
        <color indexed="56"/>
        <rFont val="Times New Roman"/>
        <family val="1"/>
        <charset val="238"/>
      </rPr>
      <t>SZÖVEG.E</t>
    </r>
  </si>
  <si>
    <t>0</t>
  </si>
  <si>
    <t>=SZÖVEG.E(Érték)</t>
  </si>
  <si>
    <r>
      <t xml:space="preserve">IGAZ, ha az érték </t>
    </r>
    <r>
      <rPr>
        <b/>
        <sz val="10"/>
        <color indexed="56"/>
        <rFont val="Times New Roman"/>
        <family val="1"/>
        <charset val="238"/>
      </rPr>
      <t>ÜRES</t>
    </r>
  </si>
  <si>
    <t>=ÜRES(Érték)</t>
  </si>
  <si>
    <r>
      <t xml:space="preserve">Érték </t>
    </r>
    <r>
      <rPr>
        <b/>
        <sz val="10"/>
        <color indexed="56"/>
        <rFont val="Times New Roman"/>
        <family val="1"/>
        <charset val="238"/>
      </rPr>
      <t>TÍPUS</t>
    </r>
    <r>
      <rPr>
        <sz val="10"/>
        <color indexed="56"/>
        <rFont val="Times New Roman"/>
        <family val="1"/>
        <charset val="238"/>
      </rPr>
      <t>a</t>
    </r>
  </si>
  <si>
    <t>=TÍPUS(MA())</t>
  </si>
  <si>
    <t>=ÉS(Szám1&gt;0;Szám2&gt;0)</t>
  </si>
  <si>
    <t>=HA(Szám1&lt;Szám2;Szám1;Szám2)</t>
  </si>
  <si>
    <t>=VAGY(Szám1&lt;0;Szám2&lt;0)</t>
  </si>
  <si>
    <t>=AZONOS(Szöveg1;Szöveg2)</t>
  </si>
  <si>
    <t>=BAL(Szöveg;3)</t>
  </si>
  <si>
    <t>=CSERE(Szöveg1;2;2;Szöveg2)</t>
  </si>
  <si>
    <t>=FIX(Szám;1)</t>
  </si>
  <si>
    <t>=FIX(Szám;-2)</t>
  </si>
  <si>
    <t>=HELYETTE(Szöveg;"sz";"x")</t>
  </si>
  <si>
    <t>=HELYETTE(Szöveg;"kka";"x";1)</t>
  </si>
  <si>
    <t>=JOBB(Szöveg;4)</t>
  </si>
  <si>
    <t>=KÖZÉP(Szöveg;5;4)</t>
  </si>
  <si>
    <t>=ÖSSZEFŰZ(Szöveg1;Szöveg2)</t>
  </si>
  <si>
    <t>=SOKSZOR(Szöveg;5)</t>
  </si>
  <si>
    <t>=SZÖVEG.KERES("rész";Szöveg)</t>
  </si>
  <si>
    <t>=SZÖVEG.KERES("Rész";Szöveg)</t>
  </si>
  <si>
    <t>=SZÖVEG.KERES("rész";Szöveg;8)</t>
  </si>
  <si>
    <t>=SZÖVEG.TALÁL("rész";Szöveg)</t>
  </si>
  <si>
    <t>=SZÖVEG.TALÁL("Rész";Szöveg)</t>
  </si>
  <si>
    <t>=SZÖVEG.TALÁL("rész";Szöveg;9)</t>
  </si>
  <si>
    <t>=DARABTELI(Tartomány1;"&lt;0")</t>
  </si>
  <si>
    <t>=KEREK.FEL(Szám;0)</t>
  </si>
  <si>
    <t>=KEREK.LE(Szám;0)</t>
  </si>
  <si>
    <t>=MARADÉK(Szám1;Szám2)</t>
  </si>
  <si>
    <t>=NÉGYZETÖSSZEG(Szám1;Szám2)</t>
  </si>
  <si>
    <t>=PADLÓ(Szám1;Szám2)</t>
  </si>
  <si>
    <t>=PLAFON(Szám1;Szám2)</t>
  </si>
  <si>
    <t>=RÓMAI(Szám;1)</t>
  </si>
  <si>
    <t>=RÓMAI(Szám;2)</t>
  </si>
  <si>
    <t>=RÓMAI(Szám;3)</t>
  </si>
  <si>
    <t>=RÓMAI(Szám;4)</t>
  </si>
  <si>
    <t>=SZORZATÖSSZEG(Tömb1;Tömb2)</t>
  </si>
  <si>
    <t>=SZORZAT(Szám1;Tartomány2)</t>
  </si>
  <si>
    <t>=SZUMHA(Tartomány3;"&lt;5")</t>
  </si>
  <si>
    <t>=SZUMHA(Tartomány3;"&lt;5";Tartomány4)</t>
  </si>
  <si>
    <t>=KICSI(Tömb;4)</t>
  </si>
  <si>
    <t>=NAGY(Tömb;4)</t>
  </si>
  <si>
    <t>=SORSZÁM(Szám;Tömb)</t>
  </si>
  <si>
    <t>=SORSZÁM(Szám;Tömb;1)</t>
  </si>
  <si>
    <t>=CÍM(A3;B3)</t>
  </si>
  <si>
    <t>=CÍM(A3;B3;2)</t>
  </si>
  <si>
    <t>=CÍM(A3;B3;3)</t>
  </si>
  <si>
    <t>=CÍM(A3;B3;4)</t>
  </si>
  <si>
    <t>=CÍM(A3;B3;1;HAMIS)</t>
  </si>
  <si>
    <t>=CÍM(A3;B3;1;IGAZ;[Mappa1])</t>
  </si>
  <si>
    <t>=CÍM(A3;B3;1;IGAZ;[Mappa1]Lap3)</t>
  </si>
  <si>
    <t>=INDEX(Tömb;3;2)</t>
  </si>
  <si>
    <t>=INDEX(Tömb;3;4)</t>
  </si>
  <si>
    <t>=TERÜLET((Tömb1;Tömb2;Cella1))</t>
  </si>
  <si>
    <t>=VÁLASZT(Index;Érték1;Érték2;...)</t>
  </si>
  <si>
    <t>=TÍPUS(CÍM(A43;B43))</t>
  </si>
  <si>
    <r>
      <t xml:space="preserve">Szövegből eltávolítja az ismétlődő szóközöket </t>
    </r>
    <r>
      <rPr>
        <b/>
        <sz val="10"/>
        <color indexed="56"/>
        <rFont val="Times New Roman"/>
        <family val="1"/>
        <charset val="238"/>
      </rPr>
      <t>KIMETSZ</t>
    </r>
  </si>
  <si>
    <t>=KIMETSZ(Szöveg)</t>
  </si>
  <si>
    <r>
      <t xml:space="preserve">Dátum </t>
    </r>
    <r>
      <rPr>
        <b/>
        <sz val="10"/>
        <color indexed="56"/>
        <rFont val="Times New Roman"/>
        <family val="1"/>
        <charset val="238"/>
      </rPr>
      <t>ÉV</t>
    </r>
    <r>
      <rPr>
        <sz val="10"/>
        <color indexed="56"/>
        <rFont val="Times New Roman"/>
        <family val="1"/>
        <charset val="238"/>
      </rPr>
      <t xml:space="preserve"> adata</t>
    </r>
  </si>
  <si>
    <r>
      <t xml:space="preserve">Dátum </t>
    </r>
    <r>
      <rPr>
        <b/>
        <sz val="10"/>
        <color indexed="56"/>
        <rFont val="Times New Roman"/>
        <family val="1"/>
        <charset val="238"/>
      </rPr>
      <t>HÓNAP</t>
    </r>
    <r>
      <rPr>
        <sz val="10"/>
        <color indexed="56"/>
        <rFont val="Times New Roman"/>
        <family val="1"/>
        <charset val="238"/>
      </rPr>
      <t xml:space="preserve"> adata</t>
    </r>
  </si>
  <si>
    <r>
      <t xml:space="preserve">Dátum </t>
    </r>
    <r>
      <rPr>
        <b/>
        <sz val="10"/>
        <color indexed="56"/>
        <rFont val="Times New Roman"/>
        <family val="1"/>
        <charset val="238"/>
      </rPr>
      <t>NAP</t>
    </r>
    <r>
      <rPr>
        <sz val="10"/>
        <color indexed="56"/>
        <rFont val="Times New Roman"/>
        <family val="1"/>
        <charset val="238"/>
      </rPr>
      <t xml:space="preserve"> adata</t>
    </r>
  </si>
  <si>
    <t>=NAP(Dátumérték)</t>
  </si>
  <si>
    <r>
      <t xml:space="preserve">Idő </t>
    </r>
    <r>
      <rPr>
        <b/>
        <sz val="10"/>
        <color indexed="56"/>
        <rFont val="Times New Roman"/>
        <family val="1"/>
        <charset val="238"/>
      </rPr>
      <t>M</t>
    </r>
    <r>
      <rPr>
        <sz val="10"/>
        <color indexed="56"/>
        <rFont val="Times New Roman"/>
        <family val="1"/>
        <charset val="238"/>
      </rPr>
      <t>ásod</t>
    </r>
    <r>
      <rPr>
        <b/>
        <sz val="10"/>
        <color indexed="56"/>
        <rFont val="Times New Roman"/>
        <family val="1"/>
        <charset val="238"/>
      </rPr>
      <t>PERC</t>
    </r>
    <r>
      <rPr>
        <sz val="10"/>
        <color indexed="56"/>
        <rFont val="Times New Roman"/>
        <family val="1"/>
        <charset val="238"/>
      </rPr>
      <t xml:space="preserve"> adata</t>
    </r>
  </si>
  <si>
    <r>
      <t xml:space="preserve">Idő </t>
    </r>
    <r>
      <rPr>
        <b/>
        <sz val="10"/>
        <color indexed="56"/>
        <rFont val="Times New Roman"/>
        <family val="1"/>
        <charset val="238"/>
      </rPr>
      <t>PERC</t>
    </r>
    <r>
      <rPr>
        <sz val="10"/>
        <color indexed="56"/>
        <rFont val="Times New Roman"/>
        <family val="1"/>
        <charset val="238"/>
      </rPr>
      <t xml:space="preserve"> adata</t>
    </r>
  </si>
  <si>
    <r>
      <t xml:space="preserve">Idő </t>
    </r>
    <r>
      <rPr>
        <b/>
        <sz val="10"/>
        <color indexed="56"/>
        <rFont val="Times New Roman"/>
        <family val="1"/>
        <charset val="238"/>
      </rPr>
      <t>ÓRA</t>
    </r>
    <r>
      <rPr>
        <sz val="10"/>
        <color indexed="56"/>
        <rFont val="Times New Roman"/>
        <family val="1"/>
        <charset val="238"/>
      </rPr>
      <t xml:space="preserve"> adata</t>
    </r>
  </si>
  <si>
    <t>=PERCEK(Időérték)</t>
  </si>
  <si>
    <t>Ha mindegyik adatból egy darab van, akkor #HIÁNYZIK</t>
  </si>
  <si>
    <t>Páratlan számú adat esetén a nagyság szerint középen lévő szám</t>
  </si>
  <si>
    <r>
      <t xml:space="preserve">Hivatkozásból eltolással adott magasságú és szélességű hivatkozást ad </t>
    </r>
    <r>
      <rPr>
        <b/>
        <sz val="10"/>
        <color indexed="56"/>
        <rFont val="Times New Roman"/>
        <family val="1"/>
        <charset val="238"/>
      </rPr>
      <t>ELTOLÁS</t>
    </r>
    <r>
      <rPr>
        <sz val="10"/>
        <color indexed="56"/>
        <rFont val="Times New Roman"/>
        <family val="1"/>
        <charset val="238"/>
      </rPr>
      <t xml:space="preserve"> </t>
    </r>
  </si>
  <si>
    <t>=HIBA.E(HIÁNYZIK())</t>
  </si>
  <si>
    <t>A #HIÁNYZIK kivételével minden hibánál IGAZ</t>
  </si>
  <si>
    <t>=HIBA.E(1/0)</t>
  </si>
  <si>
    <t>=HIBÁS(1/0)</t>
  </si>
  <si>
    <t>=PÁRATLANE(Szám)</t>
  </si>
  <si>
    <t>=PÁROSE(Szám)</t>
  </si>
  <si>
    <r>
      <t xml:space="preserve">Egy szám adott kitevőjű </t>
    </r>
    <r>
      <rPr>
        <b/>
        <sz val="10"/>
        <color indexed="56"/>
        <rFont val="Times New Roman"/>
        <family val="1"/>
        <charset val="238"/>
      </rPr>
      <t>HATVÁNY</t>
    </r>
    <r>
      <rPr>
        <sz val="10"/>
        <color indexed="56"/>
        <rFont val="Times New Roman"/>
        <family val="1"/>
        <charset val="238"/>
      </rPr>
      <t>a</t>
    </r>
  </si>
  <si>
    <t>=HATVÁNY(Szám;Kitevő)</t>
  </si>
  <si>
    <r>
      <t xml:space="preserve">Az exponenciális függvény </t>
    </r>
    <r>
      <rPr>
        <b/>
        <sz val="10"/>
        <color indexed="56"/>
        <rFont val="Times New Roman"/>
        <family val="1"/>
        <charset val="238"/>
      </rPr>
      <t>KITEVŐ</t>
    </r>
  </si>
  <si>
    <t>=KITEVŐ(Szám)</t>
  </si>
  <si>
    <r>
      <t xml:space="preserve">Szám egész része </t>
    </r>
    <r>
      <rPr>
        <b/>
        <sz val="10"/>
        <color indexed="56"/>
        <rFont val="Times New Roman"/>
        <family val="1"/>
        <charset val="238"/>
      </rPr>
      <t>INT</t>
    </r>
  </si>
  <si>
    <t>=HAHIBA(Érték1;Érték2)</t>
  </si>
  <si>
    <r>
      <t>HA</t>
    </r>
    <r>
      <rPr>
        <sz val="10"/>
        <color indexed="56"/>
        <rFont val="Times New Roman"/>
        <family val="1"/>
        <charset val="238"/>
      </rPr>
      <t xml:space="preserve"> az Érték1 </t>
    </r>
    <r>
      <rPr>
        <b/>
        <sz val="10"/>
        <color indexed="56"/>
        <rFont val="Times New Roman"/>
        <family val="1"/>
        <charset val="238"/>
      </rPr>
      <t>HIBA</t>
    </r>
    <r>
      <rPr>
        <sz val="10"/>
        <color indexed="56"/>
        <rFont val="Times New Roman"/>
        <family val="1"/>
        <charset val="238"/>
      </rPr>
      <t>érték, akkor Érték2 az eredmény</t>
    </r>
  </si>
  <si>
    <t>=KEREKÍTÉS(Szám;2)</t>
  </si>
  <si>
    <t>=KEREKÍTÉS(Szám;-1)</t>
  </si>
  <si>
    <r>
      <t xml:space="preserve">Szám </t>
    </r>
    <r>
      <rPr>
        <b/>
        <sz val="10"/>
        <color indexed="56"/>
        <rFont val="Times New Roman"/>
        <family val="1"/>
        <charset val="238"/>
      </rPr>
      <t>KEREKÍTÉS</t>
    </r>
    <r>
      <rPr>
        <sz val="10"/>
        <color indexed="56"/>
        <rFont val="Times New Roman"/>
        <family val="1"/>
        <charset val="238"/>
      </rPr>
      <t>e adott számú számjegyre</t>
    </r>
  </si>
  <si>
    <t>Páros számú adat esetén a két középen lévő szám átlaga</t>
  </si>
  <si>
    <r>
      <t xml:space="preserve">0 és 1 közötti </t>
    </r>
    <r>
      <rPr>
        <b/>
        <sz val="10"/>
        <color indexed="56"/>
        <rFont val="Times New Roman"/>
        <family val="1"/>
        <charset val="238"/>
      </rPr>
      <t>VÉL</t>
    </r>
    <r>
      <rPr>
        <sz val="10"/>
        <color indexed="56"/>
        <rFont val="Times New Roman"/>
        <family val="1"/>
        <charset val="238"/>
      </rPr>
      <t>etlen szám</t>
    </r>
  </si>
  <si>
    <r>
      <t xml:space="preserve">Véletlen egész szám adott határok között </t>
    </r>
    <r>
      <rPr>
        <b/>
        <sz val="10"/>
        <color indexed="56"/>
        <rFont val="Times New Roman"/>
        <family val="1"/>
        <charset val="238"/>
      </rPr>
      <t>VÉLETLEN.KÖZÖTT</t>
    </r>
  </si>
  <si>
    <t>=VÉLETLEN.KÖZÖTT(alsó;felső)</t>
  </si>
  <si>
    <t>Negatív és tört kitevő is használható.</t>
  </si>
  <si>
    <r>
      <t xml:space="preserve">A természetes alapú logaritmus függvény </t>
    </r>
    <r>
      <rPr>
        <b/>
        <sz val="10"/>
        <color indexed="56"/>
        <rFont val="Times New Roman"/>
        <family val="1"/>
        <charset val="238"/>
      </rPr>
      <t>LN</t>
    </r>
  </si>
  <si>
    <t>=LN(Szám)</t>
  </si>
  <si>
    <t>=DARABTELI(Tartomány1;9)</t>
  </si>
  <si>
    <r>
      <t xml:space="preserve">Szöveg minden szavának kezdőbetűjét nagyra cseréli </t>
    </r>
    <r>
      <rPr>
        <b/>
        <sz val="10"/>
        <color indexed="56"/>
        <rFont val="Times New Roman"/>
        <family val="1"/>
        <charset val="238"/>
      </rPr>
      <t>TNÉV</t>
    </r>
  </si>
  <si>
    <r>
      <rPr>
        <b/>
        <sz val="10"/>
        <color indexed="56"/>
        <rFont val="Times New Roman"/>
        <family val="1"/>
        <charset val="238"/>
      </rPr>
      <t>SZÖVEG</t>
    </r>
    <r>
      <rPr>
        <sz val="10"/>
        <color indexed="56"/>
        <rFont val="Times New Roman"/>
        <family val="1"/>
        <charset val="238"/>
      </rPr>
      <t>es adat előállítása formázással</t>
    </r>
  </si>
  <si>
    <t>=SZÖVEG(Érték;"ééhhnn")</t>
  </si>
  <si>
    <t>=SZÖVEG(Érték;"# Ft")</t>
  </si>
  <si>
    <t>=SZÖVEG(Érték;"0,00")</t>
  </si>
  <si>
    <r>
      <t xml:space="preserve">IGAZ, ha az érték </t>
    </r>
    <r>
      <rPr>
        <b/>
        <sz val="10"/>
        <color indexed="56"/>
        <rFont val="Times New Roman"/>
        <family val="1"/>
        <charset val="238"/>
      </rPr>
      <t>HIBA.E</t>
    </r>
    <r>
      <rPr>
        <sz val="10"/>
        <color indexed="56"/>
        <rFont val="Times New Roman"/>
        <family val="1"/>
        <charset val="238"/>
      </rPr>
      <t xml:space="preserve">, </t>
    </r>
    <r>
      <rPr>
        <b/>
        <sz val="10"/>
        <color indexed="56"/>
        <rFont val="Times New Roman"/>
        <family val="1"/>
        <charset val="238"/>
      </rPr>
      <t>HIBÁS</t>
    </r>
  </si>
  <si>
    <r>
      <t xml:space="preserve">Egy szám (egészrésze) </t>
    </r>
    <r>
      <rPr>
        <b/>
        <sz val="10"/>
        <color indexed="56"/>
        <rFont val="Times New Roman"/>
        <family val="1"/>
        <charset val="238"/>
      </rPr>
      <t>PÁRATLANE</t>
    </r>
  </si>
  <si>
    <r>
      <t xml:space="preserve">Egy szám (egészrésze) </t>
    </r>
    <r>
      <rPr>
        <b/>
        <sz val="10"/>
        <color indexed="56"/>
        <rFont val="Times New Roman"/>
        <family val="1"/>
        <charset val="238"/>
      </rPr>
      <t>PÁROSE</t>
    </r>
  </si>
  <si>
    <t>=DÁTUM(Szám1;Szám2;Szám3)</t>
  </si>
  <si>
    <r>
      <t xml:space="preserve">Szöveg </t>
    </r>
    <r>
      <rPr>
        <b/>
        <sz val="10"/>
        <color indexed="56"/>
        <rFont val="Times New Roman"/>
        <family val="1"/>
        <charset val="238"/>
      </rPr>
      <t>DÁTUMÉRTÉK</t>
    </r>
    <r>
      <rPr>
        <sz val="10"/>
        <color indexed="56"/>
        <rFont val="Times New Roman"/>
        <family val="1"/>
        <charset val="238"/>
      </rPr>
      <t>ké alakítása</t>
    </r>
  </si>
  <si>
    <t>=IDŐ(Óra;Perc;Másodperc)</t>
  </si>
  <si>
    <t>=NAP360(A38;B38)</t>
  </si>
  <si>
    <t>=NAP360(A39;B39;IGAZ)</t>
  </si>
  <si>
    <t>=HÉT.NAPJA(Dátumérték;2)</t>
  </si>
  <si>
    <t>=HÉT.NAPJA(Dátumérték;3)</t>
  </si>
  <si>
    <t>=FKERES(Érték;Tömb;1)</t>
  </si>
  <si>
    <t>=FKERES(Érték;Tömb;1;HAMIS)</t>
  </si>
  <si>
    <t>=FKERES(Érték;Tömb;3)</t>
  </si>
  <si>
    <t>=FKERES(Érték;Tömb;2)</t>
  </si>
  <si>
    <t>=VKERES(Érték;Tömb;1)</t>
  </si>
  <si>
    <t>=VKERES(Érték;Tömb;3)</t>
  </si>
  <si>
    <t>=VKERES(Érték;Tömb;2)</t>
  </si>
  <si>
    <t>=VKERES(Érték;Tömb;1;HAMIS)</t>
  </si>
  <si>
    <r>
      <rPr>
        <sz val="10"/>
        <color indexed="56"/>
        <rFont val="Times New Roman"/>
        <family val="1"/>
        <charset val="238"/>
      </rPr>
      <t xml:space="preserve">Egy érték </t>
    </r>
    <r>
      <rPr>
        <b/>
        <sz val="10"/>
        <color indexed="56"/>
        <rFont val="Times New Roman"/>
        <family val="1"/>
        <charset val="238"/>
      </rPr>
      <t xml:space="preserve">HOL VAN </t>
    </r>
    <r>
      <rPr>
        <sz val="10"/>
        <color indexed="56"/>
        <rFont val="Times New Roman"/>
        <family val="1"/>
        <charset val="238"/>
      </rPr>
      <t>egy adott tömbben/tartományban</t>
    </r>
  </si>
  <si>
    <t>=HOL.VAN(Érték;Tömb;0)</t>
  </si>
  <si>
    <t>=HOL.VAN(Érték;Tömb;1)</t>
  </si>
  <si>
    <t>=HOL.VAN(Érték;Tömb;-1)</t>
  </si>
  <si>
    <t>Növekvően rendezett adatok között.</t>
  </si>
  <si>
    <t>Rendezetlen adatok között</t>
  </si>
  <si>
    <t>Csökkenően rendezett adatok között.</t>
  </si>
  <si>
    <t>=ELTOLÁS(C12;0;-2)</t>
  </si>
  <si>
    <t>=ELTOLÁS(C13:D13;-1;-1;1;1)</t>
  </si>
  <si>
    <r>
      <rPr>
        <sz val="10"/>
        <color indexed="56"/>
        <rFont val="Times New Roman"/>
        <family val="1"/>
        <charset val="238"/>
      </rPr>
      <t xml:space="preserve">Az adatoknak az átlaguktól való </t>
    </r>
    <r>
      <rPr>
        <b/>
        <sz val="10"/>
        <color indexed="56"/>
        <rFont val="Times New Roman"/>
        <family val="1"/>
        <charset val="238"/>
      </rPr>
      <t>ÁTL</t>
    </r>
    <r>
      <rPr>
        <sz val="10"/>
        <color indexed="56"/>
        <rFont val="Times New Roman"/>
        <family val="1"/>
        <charset val="238"/>
      </rPr>
      <t xml:space="preserve">agos abszolút </t>
    </r>
    <r>
      <rPr>
        <b/>
        <sz val="10"/>
        <color indexed="56"/>
        <rFont val="Times New Roman"/>
        <family val="1"/>
        <charset val="238"/>
      </rPr>
      <t>ELTÉRÉS</t>
    </r>
    <r>
      <rPr>
        <sz val="10"/>
        <color indexed="56"/>
        <rFont val="Times New Roman"/>
        <family val="1"/>
        <charset val="238"/>
      </rPr>
      <t>e</t>
    </r>
  </si>
  <si>
    <t>abc</t>
  </si>
  <si>
    <t>bc</t>
  </si>
  <si>
    <r>
      <t xml:space="preserve">Feltételnek eleget tévő nem üres cellák száma </t>
    </r>
    <r>
      <rPr>
        <b/>
        <sz val="10"/>
        <color indexed="56"/>
        <rFont val="Times New Roman"/>
        <family val="1"/>
        <charset val="238"/>
      </rPr>
      <t>DARABTELI</t>
    </r>
  </si>
  <si>
    <t>=DARABTELI(Tartomány6;"*b?")</t>
  </si>
  <si>
    <t>b</t>
  </si>
  <si>
    <t>bcd</t>
  </si>
  <si>
    <t>=DARABTELI(Tartomány6;"&lt;&gt;*")</t>
  </si>
  <si>
    <t>ab</t>
  </si>
  <si>
    <r>
      <t xml:space="preserve">Feltételeknek eleget tévő nem üres cellák száma </t>
    </r>
    <r>
      <rPr>
        <b/>
        <sz val="10"/>
        <color indexed="56"/>
        <rFont val="Times New Roman"/>
        <family val="1"/>
        <charset val="238"/>
      </rPr>
      <t>DARABHATÖBB</t>
    </r>
  </si>
  <si>
    <t>=DARABHATÖBB(Tart7;"&gt;=0")</t>
  </si>
  <si>
    <t>=DARABHATÖBB(Tart7;"&gt;=0";Tart7;"&lt;=10")</t>
  </si>
  <si>
    <t>=DARABHATÖBB(Tart7;"&gt;=0";Tart8;"*")</t>
  </si>
  <si>
    <t xml:space="preserve"> feltételeknek.</t>
  </si>
  <si>
    <t>Egy vagy több (azonos méretű) tartományban</t>
  </si>
  <si>
    <t xml:space="preserve"> összeszámolja azokat a nem üres cellákat,</t>
  </si>
  <si>
    <r>
      <t xml:space="preserve">Szám egésszé </t>
    </r>
    <r>
      <rPr>
        <b/>
        <sz val="10"/>
        <color indexed="56"/>
        <rFont val="Times New Roman"/>
        <family val="1"/>
        <charset val="238"/>
      </rPr>
      <t>CSONK</t>
    </r>
    <r>
      <rPr>
        <sz val="10"/>
        <color indexed="56"/>
        <rFont val="Times New Roman"/>
        <family val="1"/>
        <charset val="238"/>
      </rPr>
      <t>ítva</t>
    </r>
  </si>
  <si>
    <t>kiss</t>
  </si>
  <si>
    <r>
      <t xml:space="preserve">Egy adott alapú </t>
    </r>
    <r>
      <rPr>
        <b/>
        <sz val="10"/>
        <color indexed="56"/>
        <rFont val="Times New Roman"/>
        <family val="1"/>
        <charset val="238"/>
      </rPr>
      <t>LOG</t>
    </r>
    <r>
      <rPr>
        <sz val="10"/>
        <color indexed="56"/>
        <rFont val="Times New Roman"/>
        <family val="1"/>
        <charset val="238"/>
      </rPr>
      <t>aritmus függvény</t>
    </r>
  </si>
  <si>
    <t>=LOG(Szám;Alap)</t>
  </si>
  <si>
    <r>
      <t xml:space="preserve">A megadott feltételeknek eleget tevő cellák értékeinek összege </t>
    </r>
    <r>
      <rPr>
        <b/>
        <sz val="10"/>
        <color indexed="56"/>
        <rFont val="Times New Roman"/>
        <family val="1"/>
        <charset val="238"/>
      </rPr>
      <t>SZUMHATÖBB</t>
    </r>
  </si>
  <si>
    <t>A</t>
  </si>
  <si>
    <t>B</t>
  </si>
  <si>
    <t>=SZUMHATÖBB(Tart_Ossz_1;Tart_Felt_1;1)</t>
  </si>
  <si>
    <t>=SZUMHATÖBB(Tart_Ossz_1;Tart_Felt_1;1;Tart_Felt_2;"A")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</si>
</sst>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 h:mm"/>
  </numFmts>
  <fonts count="10" x14ac:knownFonts="1">
    <font>
      <sz val="10"/>
      <name val="Times New Roman"/>
      <charset val="238"/>
    </font>
    <font>
      <sz val="10"/>
      <color indexed="56"/>
      <name val="Times New Roman"/>
      <family val="1"/>
      <charset val="238"/>
    </font>
    <font>
      <b/>
      <sz val="10"/>
      <color indexed="56"/>
      <name val="Times New Roman"/>
      <family val="1"/>
      <charset val="238"/>
    </font>
    <font>
      <sz val="10"/>
      <color indexed="56"/>
      <name val="Times New Roman"/>
      <family val="1"/>
      <charset val="238"/>
    </font>
    <font>
      <b/>
      <i/>
      <sz val="10"/>
      <color indexed="10"/>
      <name val="Times New Roman"/>
      <family val="1"/>
      <charset val="238"/>
    </font>
    <font>
      <i/>
      <sz val="10"/>
      <color indexed="12"/>
      <name val="Times New Roman"/>
      <family val="1"/>
      <charset val="238"/>
    </font>
    <font>
      <i/>
      <sz val="10"/>
      <color indexed="12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22"/>
        <bgColor indexed="22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1" xfId="0" applyFont="1" applyFill="1" applyBorder="1"/>
    <xf numFmtId="0" fontId="4" fillId="0" borderId="1" xfId="0" applyFont="1" applyFill="1" applyBorder="1" applyAlignment="1">
      <alignment horizontal="centerContinuous"/>
    </xf>
    <xf numFmtId="0" fontId="0" fillId="0" borderId="0" xfId="0" quotePrefix="1"/>
    <xf numFmtId="0" fontId="5" fillId="0" borderId="0" xfId="0" applyFont="1"/>
    <xf numFmtId="0" fontId="6" fillId="0" borderId="0" xfId="0" applyFont="1"/>
    <xf numFmtId="0" fontId="0" fillId="2" borderId="0" xfId="0" applyFill="1"/>
    <xf numFmtId="14" fontId="0" fillId="0" borderId="0" xfId="0" applyNumberFormat="1"/>
    <xf numFmtId="18" fontId="0" fillId="0" borderId="0" xfId="0" applyNumberFormat="1"/>
    <xf numFmtId="22" fontId="0" fillId="0" borderId="0" xfId="0" applyNumberFormat="1"/>
    <xf numFmtId="16" fontId="0" fillId="0" borderId="0" xfId="0" applyNumberFormat="1"/>
    <xf numFmtId="164" fontId="0" fillId="0" borderId="0" xfId="0" applyNumberFormat="1"/>
    <xf numFmtId="0" fontId="0" fillId="1" borderId="0" xfId="0" applyFill="1"/>
    <xf numFmtId="0" fontId="3" fillId="3" borderId="0" xfId="0" applyFont="1" applyFill="1" applyBorder="1"/>
    <xf numFmtId="0" fontId="1" fillId="3" borderId="0" xfId="0" applyFont="1" applyFill="1" applyBorder="1"/>
    <xf numFmtId="0" fontId="2" fillId="3" borderId="0" xfId="0" applyFont="1" applyFill="1" applyBorder="1"/>
    <xf numFmtId="0" fontId="2" fillId="3" borderId="0" xfId="0" quotePrefix="1" applyFont="1" applyFill="1" applyBorder="1"/>
    <xf numFmtId="0" fontId="9" fillId="0" borderId="0" xfId="0" quotePrefix="1" applyFont="1"/>
    <xf numFmtId="0" fontId="9" fillId="0" borderId="0" xfId="0" applyFont="1"/>
    <xf numFmtId="0" fontId="9" fillId="2" borderId="0" xfId="0" applyFont="1" applyFill="1"/>
    <xf numFmtId="0" fontId="0" fillId="0" borderId="0" xfId="0" quotePrefix="1" applyFont="1"/>
  </cellXfs>
  <cellStyles count="1">
    <cellStyle name="Normá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4"/>
  <sheetViews>
    <sheetView tabSelected="1" zoomScaleNormal="100" workbookViewId="0">
      <pane ySplit="1" topLeftCell="A2" activePane="bottomLeft" state="frozen"/>
      <selection pane="bottomLeft" activeCell="C3" sqref="C3"/>
    </sheetView>
  </sheetViews>
  <sheetFormatPr defaultRowHeight="12.75" x14ac:dyDescent="0.2"/>
  <cols>
    <col min="3" max="3" width="10.83203125" customWidth="1"/>
    <col min="4" max="4" width="42.1640625" customWidth="1"/>
    <col min="5" max="5" width="2.33203125" customWidth="1"/>
    <col min="6" max="6" width="33.33203125" customWidth="1"/>
    <col min="11" max="11" width="12.5" bestFit="1" customWidth="1"/>
  </cols>
  <sheetData>
    <row r="1" spans="1:6" ht="14.25" thickBot="1" x14ac:dyDescent="0.3">
      <c r="A1" s="2" t="s">
        <v>0</v>
      </c>
      <c r="B1" s="2"/>
      <c r="C1" s="1" t="s">
        <v>1</v>
      </c>
      <c r="D1" s="1" t="s">
        <v>2</v>
      </c>
    </row>
    <row r="2" spans="1:6" x14ac:dyDescent="0.2">
      <c r="A2" s="13" t="s">
        <v>13</v>
      </c>
      <c r="B2" s="14"/>
      <c r="C2" s="14"/>
      <c r="D2" s="14"/>
    </row>
    <row r="3" spans="1:6" x14ac:dyDescent="0.2">
      <c r="A3">
        <v>-5.2</v>
      </c>
      <c r="C3">
        <f>ABS(A3)</f>
        <v>5.2</v>
      </c>
      <c r="D3" s="3" t="s">
        <v>14</v>
      </c>
    </row>
    <row r="5" spans="1:6" x14ac:dyDescent="0.2">
      <c r="A5" s="14" t="s">
        <v>328</v>
      </c>
      <c r="B5" s="13"/>
      <c r="C5" s="13"/>
      <c r="D5" s="13"/>
    </row>
    <row r="6" spans="1:6" x14ac:dyDescent="0.2">
      <c r="A6">
        <v>9.73</v>
      </c>
      <c r="C6">
        <f>TRUNC(A6)</f>
        <v>9</v>
      </c>
      <c r="D6" s="3" t="s">
        <v>15</v>
      </c>
    </row>
    <row r="8" spans="1:6" x14ac:dyDescent="0.2">
      <c r="A8" s="14" t="s">
        <v>20</v>
      </c>
      <c r="B8" s="14"/>
      <c r="C8" s="14"/>
      <c r="D8" s="14"/>
    </row>
    <row r="9" spans="1:6" x14ac:dyDescent="0.2">
      <c r="A9">
        <v>-145</v>
      </c>
      <c r="C9">
        <f>SIGN(A9)</f>
        <v>-1</v>
      </c>
      <c r="D9" s="3" t="s">
        <v>21</v>
      </c>
      <c r="F9" s="4" t="s">
        <v>22</v>
      </c>
    </row>
    <row r="11" spans="1:6" x14ac:dyDescent="0.2">
      <c r="A11" s="14" t="s">
        <v>23</v>
      </c>
      <c r="B11" s="14"/>
      <c r="C11" s="14"/>
      <c r="D11" s="14"/>
    </row>
    <row r="12" spans="1:6" x14ac:dyDescent="0.2">
      <c r="A12">
        <v>144</v>
      </c>
      <c r="C12">
        <f>SQRT(A12)</f>
        <v>12</v>
      </c>
      <c r="D12" s="3" t="s">
        <v>24</v>
      </c>
    </row>
    <row r="14" spans="1:6" x14ac:dyDescent="0.2">
      <c r="A14" s="14" t="s">
        <v>262</v>
      </c>
      <c r="B14" s="14"/>
      <c r="C14" s="14"/>
      <c r="D14" s="14"/>
    </row>
    <row r="15" spans="1:6" x14ac:dyDescent="0.2">
      <c r="A15">
        <v>2</v>
      </c>
      <c r="B15">
        <v>3</v>
      </c>
      <c r="C15">
        <f>POWER(A15,B15)</f>
        <v>8</v>
      </c>
      <c r="D15" s="17" t="s">
        <v>263</v>
      </c>
      <c r="F15" s="4" t="s">
        <v>276</v>
      </c>
    </row>
    <row r="16" spans="1:6" x14ac:dyDescent="0.2">
      <c r="A16">
        <v>4</v>
      </c>
      <c r="B16">
        <v>0.5</v>
      </c>
      <c r="C16">
        <f>POWER(A16,B16)</f>
        <v>2</v>
      </c>
      <c r="D16" s="17" t="s">
        <v>263</v>
      </c>
    </row>
    <row r="18" spans="1:4" x14ac:dyDescent="0.2">
      <c r="A18" s="14" t="s">
        <v>266</v>
      </c>
      <c r="B18" s="14"/>
      <c r="C18" s="14"/>
      <c r="D18" s="14"/>
    </row>
    <row r="19" spans="1:4" x14ac:dyDescent="0.2">
      <c r="A19">
        <v>34.56</v>
      </c>
      <c r="C19">
        <f>INT(A19)</f>
        <v>34</v>
      </c>
      <c r="D19" s="3" t="s">
        <v>25</v>
      </c>
    </row>
    <row r="21" spans="1:4" x14ac:dyDescent="0.2">
      <c r="A21" s="14" t="s">
        <v>271</v>
      </c>
      <c r="B21" s="14"/>
      <c r="C21" s="14"/>
      <c r="D21" s="14"/>
    </row>
    <row r="22" spans="1:4" x14ac:dyDescent="0.2">
      <c r="A22">
        <v>26.485600000000002</v>
      </c>
      <c r="C22">
        <f>ROUND(A22,2)</f>
        <v>26.49</v>
      </c>
      <c r="D22" s="17" t="s">
        <v>269</v>
      </c>
    </row>
    <row r="23" spans="1:4" x14ac:dyDescent="0.2">
      <c r="A23">
        <v>26.485600000000002</v>
      </c>
      <c r="C23">
        <f>ROUND(A23,-1)</f>
        <v>30</v>
      </c>
      <c r="D23" s="17" t="s">
        <v>270</v>
      </c>
    </row>
    <row r="24" spans="1:4" x14ac:dyDescent="0.2">
      <c r="A24">
        <v>7.6</v>
      </c>
      <c r="C24">
        <f>ROUNDUP(A24,0)</f>
        <v>8</v>
      </c>
      <c r="D24" s="3" t="s">
        <v>213</v>
      </c>
    </row>
    <row r="25" spans="1:4" x14ac:dyDescent="0.2">
      <c r="A25">
        <v>7.6</v>
      </c>
      <c r="C25">
        <f>ROUNDDOWN(A25,0)</f>
        <v>7</v>
      </c>
      <c r="D25" s="3" t="s">
        <v>214</v>
      </c>
    </row>
    <row r="26" spans="1:4" x14ac:dyDescent="0.2">
      <c r="D26" s="3"/>
    </row>
    <row r="27" spans="1:4" x14ac:dyDescent="0.2">
      <c r="A27" s="14" t="s">
        <v>264</v>
      </c>
      <c r="B27" s="14"/>
      <c r="C27" s="14"/>
      <c r="D27" s="14"/>
    </row>
    <row r="28" spans="1:4" x14ac:dyDescent="0.2">
      <c r="A28">
        <v>1</v>
      </c>
      <c r="C28">
        <f>EXP(A28)</f>
        <v>2.7182818284590451</v>
      </c>
      <c r="D28" s="17" t="s">
        <v>265</v>
      </c>
    </row>
    <row r="29" spans="1:4" x14ac:dyDescent="0.2">
      <c r="D29" s="17"/>
    </row>
    <row r="30" spans="1:4" x14ac:dyDescent="0.2">
      <c r="A30" s="14" t="s">
        <v>277</v>
      </c>
      <c r="B30" s="14"/>
      <c r="C30" s="14"/>
      <c r="D30" s="14"/>
    </row>
    <row r="31" spans="1:4" x14ac:dyDescent="0.2">
      <c r="A31">
        <v>1</v>
      </c>
      <c r="C31">
        <f>LN(A31)</f>
        <v>0</v>
      </c>
      <c r="D31" s="17" t="s">
        <v>278</v>
      </c>
    </row>
    <row r="33" spans="1:6" x14ac:dyDescent="0.2">
      <c r="A33" s="14" t="s">
        <v>330</v>
      </c>
      <c r="B33" s="14"/>
      <c r="C33" s="14"/>
      <c r="D33" s="14"/>
    </row>
    <row r="34" spans="1:6" x14ac:dyDescent="0.2">
      <c r="A34">
        <v>1024</v>
      </c>
      <c r="B34">
        <v>2</v>
      </c>
      <c r="C34">
        <f>LOG(A34,B34)</f>
        <v>10</v>
      </c>
      <c r="D34" s="17" t="s">
        <v>331</v>
      </c>
    </row>
    <row r="35" spans="1:6" x14ac:dyDescent="0.2">
      <c r="A35">
        <v>1000</v>
      </c>
      <c r="B35">
        <v>10</v>
      </c>
      <c r="C35">
        <f>LOG(A35,B35)</f>
        <v>2.9999999999999996</v>
      </c>
    </row>
    <row r="37" spans="1:6" x14ac:dyDescent="0.2">
      <c r="A37" s="14" t="s">
        <v>26</v>
      </c>
      <c r="B37" s="14"/>
      <c r="C37" s="14"/>
      <c r="D37" s="14"/>
    </row>
    <row r="38" spans="1:6" x14ac:dyDescent="0.2">
      <c r="A38">
        <v>11</v>
      </c>
      <c r="B38">
        <v>4</v>
      </c>
      <c r="C38">
        <f>MOD(A38,B38)</f>
        <v>3</v>
      </c>
      <c r="D38" s="3" t="s">
        <v>215</v>
      </c>
    </row>
    <row r="40" spans="1:6" x14ac:dyDescent="0.2">
      <c r="A40" s="14" t="s">
        <v>27</v>
      </c>
      <c r="B40" s="14"/>
      <c r="C40" s="14"/>
      <c r="D40" s="14"/>
    </row>
    <row r="41" spans="1:6" x14ac:dyDescent="0.2">
      <c r="A41">
        <v>3</v>
      </c>
      <c r="B41">
        <v>4</v>
      </c>
      <c r="C41">
        <f>SUMSQ(A41,B41)</f>
        <v>25</v>
      </c>
      <c r="D41" s="3" t="s">
        <v>216</v>
      </c>
      <c r="F41" s="4" t="s">
        <v>4</v>
      </c>
    </row>
    <row r="42" spans="1:6" x14ac:dyDescent="0.2">
      <c r="F42" s="4"/>
    </row>
    <row r="43" spans="1:6" x14ac:dyDescent="0.2">
      <c r="A43" s="14" t="s">
        <v>28</v>
      </c>
      <c r="B43" s="14"/>
      <c r="C43" s="14"/>
      <c r="D43" s="14"/>
    </row>
    <row r="44" spans="1:6" x14ac:dyDescent="0.2">
      <c r="A44">
        <v>23</v>
      </c>
      <c r="B44">
        <v>7</v>
      </c>
      <c r="C44">
        <f>FLOOR(A44,B44)</f>
        <v>21</v>
      </c>
      <c r="D44" s="3" t="s">
        <v>217</v>
      </c>
    </row>
    <row r="46" spans="1:6" x14ac:dyDescent="0.2">
      <c r="A46" s="14" t="s">
        <v>29</v>
      </c>
      <c r="B46" s="14"/>
      <c r="C46" s="14"/>
      <c r="D46" s="14"/>
    </row>
    <row r="47" spans="1:6" x14ac:dyDescent="0.2">
      <c r="A47">
        <v>27.8</v>
      </c>
      <c r="C47">
        <f>ODD(A47)</f>
        <v>29</v>
      </c>
      <c r="D47" s="3" t="s">
        <v>30</v>
      </c>
    </row>
    <row r="49" spans="1:4" x14ac:dyDescent="0.2">
      <c r="A49" s="14" t="s">
        <v>31</v>
      </c>
      <c r="B49" s="14"/>
      <c r="C49" s="14"/>
      <c r="D49" s="14"/>
    </row>
    <row r="50" spans="1:4" x14ac:dyDescent="0.2">
      <c r="A50">
        <v>26.98</v>
      </c>
      <c r="C50">
        <f>EVEN(A50)</f>
        <v>28</v>
      </c>
      <c r="D50" s="3" t="s">
        <v>32</v>
      </c>
    </row>
    <row r="52" spans="1:4" x14ac:dyDescent="0.2">
      <c r="A52" s="15" t="s">
        <v>33</v>
      </c>
      <c r="B52" s="14"/>
      <c r="C52" s="14"/>
      <c r="D52" s="14"/>
    </row>
    <row r="53" spans="1:4" x14ac:dyDescent="0.2">
      <c r="C53">
        <f>PI()</f>
        <v>3.1415926535897931</v>
      </c>
      <c r="D53" s="3" t="s">
        <v>34</v>
      </c>
    </row>
    <row r="55" spans="1:4" x14ac:dyDescent="0.2">
      <c r="A55" s="14" t="s">
        <v>35</v>
      </c>
      <c r="B55" s="14"/>
      <c r="C55" s="14"/>
      <c r="D55" s="14"/>
    </row>
    <row r="56" spans="1:4" x14ac:dyDescent="0.2">
      <c r="A56">
        <v>24.3</v>
      </c>
      <c r="B56">
        <v>3</v>
      </c>
      <c r="C56">
        <f>CEILING(A56,B56)</f>
        <v>27</v>
      </c>
      <c r="D56" s="3" t="s">
        <v>218</v>
      </c>
    </row>
    <row r="58" spans="1:4" x14ac:dyDescent="0.2">
      <c r="A58" s="14" t="s">
        <v>36</v>
      </c>
      <c r="B58" s="14"/>
      <c r="C58" s="14"/>
      <c r="D58" s="14"/>
    </row>
    <row r="59" spans="1:4" x14ac:dyDescent="0.2">
      <c r="A59">
        <v>1999</v>
      </c>
      <c r="C59" t="str">
        <f>ROMAN(A59)</f>
        <v>MCMXCIX</v>
      </c>
      <c r="D59" s="3" t="s">
        <v>37</v>
      </c>
    </row>
    <row r="60" spans="1:4" x14ac:dyDescent="0.2">
      <c r="A60">
        <v>1999</v>
      </c>
      <c r="C60" t="str">
        <f>ROMAN(A60,1)</f>
        <v>MLMVLIV</v>
      </c>
      <c r="D60" s="3" t="s">
        <v>219</v>
      </c>
    </row>
    <row r="61" spans="1:4" x14ac:dyDescent="0.2">
      <c r="A61">
        <v>1999</v>
      </c>
      <c r="C61" t="str">
        <f>ROMAN(A61,2)</f>
        <v>MXMIX</v>
      </c>
      <c r="D61" s="3" t="s">
        <v>220</v>
      </c>
    </row>
    <row r="62" spans="1:4" x14ac:dyDescent="0.2">
      <c r="A62">
        <v>1999</v>
      </c>
      <c r="C62" t="str">
        <f>ROMAN(A62,3)</f>
        <v>MVMIV</v>
      </c>
      <c r="D62" s="3" t="s">
        <v>221</v>
      </c>
    </row>
    <row r="63" spans="1:4" x14ac:dyDescent="0.2">
      <c r="A63">
        <v>1999</v>
      </c>
      <c r="C63" t="str">
        <f>ROMAN(A63,4)</f>
        <v>MIM</v>
      </c>
      <c r="D63" s="3" t="s">
        <v>222</v>
      </c>
    </row>
    <row r="64" spans="1:4" x14ac:dyDescent="0.2">
      <c r="D64" s="3"/>
    </row>
    <row r="65" spans="1:6" x14ac:dyDescent="0.2">
      <c r="A65" s="14" t="s">
        <v>40</v>
      </c>
      <c r="B65" s="14"/>
      <c r="C65" s="14"/>
      <c r="D65" s="14"/>
    </row>
    <row r="66" spans="1:6" x14ac:dyDescent="0.2">
      <c r="A66">
        <v>0.5</v>
      </c>
      <c r="C66">
        <f>PRODUCT(A66,Tartomány2)</f>
        <v>21</v>
      </c>
      <c r="D66" s="3" t="s">
        <v>224</v>
      </c>
      <c r="F66" s="5" t="s">
        <v>4</v>
      </c>
    </row>
    <row r="68" spans="1:6" x14ac:dyDescent="0.2">
      <c r="A68" s="6">
        <v>2</v>
      </c>
      <c r="B68" s="6">
        <v>3</v>
      </c>
    </row>
    <row r="69" spans="1:6" x14ac:dyDescent="0.2">
      <c r="A69" s="6">
        <v>1</v>
      </c>
      <c r="B69" s="6">
        <v>7</v>
      </c>
    </row>
    <row r="70" spans="1:6" x14ac:dyDescent="0.2">
      <c r="D70" s="3"/>
    </row>
    <row r="71" spans="1:6" x14ac:dyDescent="0.2">
      <c r="A71" s="14" t="s">
        <v>38</v>
      </c>
      <c r="B71" s="14"/>
      <c r="C71" s="14"/>
      <c r="D71" s="14"/>
    </row>
    <row r="72" spans="1:6" x14ac:dyDescent="0.2">
      <c r="A72" s="6">
        <v>3</v>
      </c>
      <c r="B72" s="6">
        <v>4</v>
      </c>
      <c r="C72">
        <f>SUMPRODUCT(Tömb1,Tömb2)</f>
        <v>156</v>
      </c>
      <c r="D72" s="3" t="s">
        <v>223</v>
      </c>
      <c r="F72" s="5" t="s">
        <v>39</v>
      </c>
    </row>
    <row r="73" spans="1:6" x14ac:dyDescent="0.2">
      <c r="A73" s="6">
        <v>8</v>
      </c>
      <c r="B73" s="6">
        <v>6</v>
      </c>
    </row>
    <row r="74" spans="1:6" x14ac:dyDescent="0.2">
      <c r="A74" s="6">
        <v>1</v>
      </c>
      <c r="B74" s="6">
        <v>9</v>
      </c>
    </row>
    <row r="76" spans="1:6" x14ac:dyDescent="0.2">
      <c r="A76" s="6">
        <v>2</v>
      </c>
      <c r="B76" s="6">
        <v>7</v>
      </c>
    </row>
    <row r="77" spans="1:6" x14ac:dyDescent="0.2">
      <c r="A77" s="6">
        <v>6</v>
      </c>
      <c r="B77" s="6">
        <v>7</v>
      </c>
    </row>
    <row r="78" spans="1:6" x14ac:dyDescent="0.2">
      <c r="A78" s="6">
        <v>5</v>
      </c>
      <c r="B78" s="6">
        <v>3</v>
      </c>
    </row>
    <row r="80" spans="1:6" x14ac:dyDescent="0.2">
      <c r="A80" s="14" t="s">
        <v>41</v>
      </c>
      <c r="B80" s="14"/>
      <c r="C80" s="14"/>
      <c r="D80" s="14"/>
    </row>
    <row r="81" spans="1:6" x14ac:dyDescent="0.2">
      <c r="A81">
        <v>24</v>
      </c>
      <c r="B81">
        <v>32</v>
      </c>
      <c r="C81">
        <f>SUM(A81:B81)</f>
        <v>56</v>
      </c>
      <c r="D81" s="3" t="s">
        <v>42</v>
      </c>
      <c r="F81" s="5" t="s">
        <v>4</v>
      </c>
    </row>
    <row r="83" spans="1:6" x14ac:dyDescent="0.2">
      <c r="A83" s="14" t="s">
        <v>43</v>
      </c>
      <c r="B83" s="14"/>
      <c r="C83" s="14"/>
      <c r="D83" s="14"/>
    </row>
    <row r="84" spans="1:6" x14ac:dyDescent="0.2">
      <c r="A84" s="6">
        <v>4</v>
      </c>
      <c r="B84" s="6">
        <v>3</v>
      </c>
      <c r="C84">
        <f>SUMIF(Tartomány3,"&lt;5")</f>
        <v>7</v>
      </c>
      <c r="D84" s="3" t="s">
        <v>225</v>
      </c>
    </row>
    <row r="85" spans="1:6" x14ac:dyDescent="0.2">
      <c r="A85" s="6">
        <v>7</v>
      </c>
      <c r="B85" s="6">
        <v>5</v>
      </c>
    </row>
    <row r="87" spans="1:6" x14ac:dyDescent="0.2">
      <c r="A87" s="6">
        <v>10</v>
      </c>
      <c r="B87" s="6">
        <v>20</v>
      </c>
      <c r="C87">
        <f>SUMIF(Tartomány3,"&lt;5",Tartomány4)</f>
        <v>30</v>
      </c>
      <c r="D87" s="3" t="s">
        <v>226</v>
      </c>
    </row>
    <row r="88" spans="1:6" x14ac:dyDescent="0.2">
      <c r="A88" s="6">
        <v>30</v>
      </c>
      <c r="B88" s="6">
        <v>40</v>
      </c>
    </row>
    <row r="90" spans="1:6" x14ac:dyDescent="0.2">
      <c r="A90" s="14" t="s">
        <v>332</v>
      </c>
      <c r="B90" s="14"/>
      <c r="C90" s="14"/>
      <c r="D90" s="14"/>
    </row>
    <row r="91" spans="1:6" x14ac:dyDescent="0.2">
      <c r="A91" s="6">
        <v>10</v>
      </c>
      <c r="B91" s="6">
        <v>20</v>
      </c>
      <c r="C91">
        <f>SUMIFS(Tart_Ossz_1,Tart_Felt_1,1)</f>
        <v>80</v>
      </c>
      <c r="D91" s="3" t="s">
        <v>335</v>
      </c>
    </row>
    <row r="92" spans="1:6" x14ac:dyDescent="0.2">
      <c r="A92" s="6">
        <v>30</v>
      </c>
      <c r="B92" s="6">
        <v>40</v>
      </c>
      <c r="C92">
        <f>SUMIFS(Tart_Ossz_1,Tart_Felt_1,1,Tart_Felt_2,"A")</f>
        <v>40</v>
      </c>
      <c r="D92" s="3" t="s">
        <v>336</v>
      </c>
    </row>
    <row r="94" spans="1:6" x14ac:dyDescent="0.2">
      <c r="A94" s="6">
        <v>1</v>
      </c>
      <c r="B94" s="6">
        <v>2</v>
      </c>
      <c r="D94" s="3"/>
    </row>
    <row r="95" spans="1:6" x14ac:dyDescent="0.2">
      <c r="A95" s="6">
        <v>1</v>
      </c>
      <c r="B95" s="6">
        <v>1</v>
      </c>
    </row>
    <row r="97" spans="1:4" x14ac:dyDescent="0.2">
      <c r="A97" s="6" t="s">
        <v>333</v>
      </c>
      <c r="B97" s="6" t="s">
        <v>334</v>
      </c>
    </row>
    <row r="98" spans="1:4" x14ac:dyDescent="0.2">
      <c r="A98" s="6" t="s">
        <v>333</v>
      </c>
      <c r="B98" s="6" t="s">
        <v>334</v>
      </c>
    </row>
    <row r="100" spans="1:4" x14ac:dyDescent="0.2">
      <c r="A100" s="14" t="s">
        <v>273</v>
      </c>
      <c r="B100" s="14"/>
      <c r="C100" s="14"/>
      <c r="D100" s="14"/>
    </row>
    <row r="101" spans="1:4" x14ac:dyDescent="0.2">
      <c r="C101">
        <f ca="1">RAND()</f>
        <v>9.0244230811740156E-2</v>
      </c>
      <c r="D101" s="3" t="s">
        <v>44</v>
      </c>
    </row>
    <row r="103" spans="1:4" x14ac:dyDescent="0.2">
      <c r="A103" s="14" t="s">
        <v>274</v>
      </c>
      <c r="B103" s="14"/>
      <c r="C103" s="14"/>
      <c r="D103" s="14"/>
    </row>
    <row r="104" spans="1:4" x14ac:dyDescent="0.2">
      <c r="A104">
        <v>1</v>
      </c>
      <c r="B104">
        <v>5</v>
      </c>
      <c r="C104">
        <f ca="1">RANDBETWEEN(A104,B104)</f>
        <v>5</v>
      </c>
      <c r="D104" s="17" t="s">
        <v>275</v>
      </c>
    </row>
  </sheetData>
  <phoneticPr fontId="8" type="noConversion"/>
  <printOptions gridLines="1" gridLinesSet="0"/>
  <pageMargins left="0.75" right="0.75" top="1" bottom="1" header="0.5" footer="0.5"/>
  <headerFooter alignWithMargins="0">
    <oddHeader>&amp;A</oddHeader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pane ySplit="1" topLeftCell="A2" activePane="bottomLeft" state="frozen"/>
      <selection pane="bottomLeft" activeCell="C3" sqref="C3"/>
    </sheetView>
  </sheetViews>
  <sheetFormatPr defaultRowHeight="12.75" x14ac:dyDescent="0.2"/>
  <cols>
    <col min="1" max="2" width="7.83203125" customWidth="1"/>
    <col min="3" max="3" width="11.1640625" bestFit="1" customWidth="1"/>
    <col min="4" max="4" width="31" customWidth="1"/>
    <col min="5" max="5" width="2.33203125" customWidth="1"/>
    <col min="6" max="6" width="19.1640625" customWidth="1"/>
  </cols>
  <sheetData>
    <row r="1" spans="1:6" ht="14.25" thickBot="1" x14ac:dyDescent="0.3">
      <c r="A1" s="2" t="s">
        <v>0</v>
      </c>
      <c r="B1" s="2"/>
      <c r="C1" s="1" t="s">
        <v>1</v>
      </c>
      <c r="D1" s="1" t="s">
        <v>2</v>
      </c>
    </row>
    <row r="2" spans="1:6" x14ac:dyDescent="0.2">
      <c r="A2" s="13" t="s">
        <v>3</v>
      </c>
      <c r="B2" s="14"/>
      <c r="C2" s="14"/>
      <c r="D2" s="14"/>
    </row>
    <row r="3" spans="1:6" x14ac:dyDescent="0.2">
      <c r="A3">
        <v>0</v>
      </c>
      <c r="B3">
        <v>27</v>
      </c>
      <c r="C3" t="b">
        <f>AND(A3&gt;0,B3&gt;0)</f>
        <v>0</v>
      </c>
      <c r="D3" s="3" t="s">
        <v>192</v>
      </c>
      <c r="F3" s="5" t="s">
        <v>4</v>
      </c>
    </row>
    <row r="5" spans="1:6" x14ac:dyDescent="0.2">
      <c r="A5" s="15" t="s">
        <v>5</v>
      </c>
      <c r="B5" s="13"/>
      <c r="C5" s="13"/>
      <c r="D5" s="13"/>
    </row>
    <row r="6" spans="1:6" x14ac:dyDescent="0.2">
      <c r="A6">
        <v>12</v>
      </c>
      <c r="B6">
        <v>45</v>
      </c>
      <c r="C6">
        <f>IF(A6&lt;B6,A6,B6)</f>
        <v>12</v>
      </c>
      <c r="D6" s="3" t="s">
        <v>193</v>
      </c>
    </row>
    <row r="8" spans="1:6" x14ac:dyDescent="0.2">
      <c r="A8" s="15" t="s">
        <v>268</v>
      </c>
      <c r="B8" s="13"/>
      <c r="C8" s="13"/>
      <c r="D8" s="13"/>
    </row>
    <row r="9" spans="1:6" x14ac:dyDescent="0.2">
      <c r="A9">
        <v>1</v>
      </c>
      <c r="B9">
        <v>0</v>
      </c>
      <c r="C9" t="str">
        <f>IFERROR(A9/B9,"Baj van!")</f>
        <v>Baj van!</v>
      </c>
      <c r="D9" s="17" t="s">
        <v>267</v>
      </c>
      <c r="F9" t="str">
        <f>IFERROR(1/0,"")</f>
        <v/>
      </c>
    </row>
    <row r="11" spans="1:6" x14ac:dyDescent="0.2">
      <c r="A11" s="16" t="s">
        <v>6</v>
      </c>
      <c r="B11" s="13"/>
      <c r="C11" s="13"/>
      <c r="D11" s="13"/>
    </row>
    <row r="12" spans="1:6" x14ac:dyDescent="0.2">
      <c r="C12" t="b">
        <f>FALSE()</f>
        <v>0</v>
      </c>
      <c r="D12" s="3" t="s">
        <v>7</v>
      </c>
    </row>
    <row r="14" spans="1:6" x14ac:dyDescent="0.2">
      <c r="A14" s="16" t="s">
        <v>8</v>
      </c>
      <c r="B14" s="13"/>
      <c r="C14" s="13"/>
      <c r="D14" s="13"/>
    </row>
    <row r="15" spans="1:6" x14ac:dyDescent="0.2">
      <c r="C15" t="b">
        <f>TRUE()</f>
        <v>1</v>
      </c>
      <c r="D15" s="3" t="s">
        <v>9</v>
      </c>
    </row>
    <row r="17" spans="1:6" x14ac:dyDescent="0.2">
      <c r="A17" s="13" t="s">
        <v>10</v>
      </c>
      <c r="B17" s="13"/>
      <c r="C17" s="13"/>
      <c r="D17" s="13"/>
    </row>
    <row r="18" spans="1:6" x14ac:dyDescent="0.2">
      <c r="A18">
        <v>4</v>
      </c>
      <c r="B18">
        <v>-1</v>
      </c>
      <c r="C18" t="b">
        <f>NOT(A18*B18)</f>
        <v>0</v>
      </c>
      <c r="D18" s="3" t="s">
        <v>11</v>
      </c>
    </row>
    <row r="20" spans="1:6" x14ac:dyDescent="0.2">
      <c r="A20" s="13" t="s">
        <v>12</v>
      </c>
      <c r="B20" s="13"/>
      <c r="C20" s="13"/>
      <c r="D20" s="13"/>
    </row>
    <row r="21" spans="1:6" x14ac:dyDescent="0.2">
      <c r="A21">
        <v>-13</v>
      </c>
      <c r="B21">
        <v>7</v>
      </c>
      <c r="C21" t="b">
        <f>OR(A21&lt;0,B21&lt;0)</f>
        <v>1</v>
      </c>
      <c r="D21" s="3" t="s">
        <v>194</v>
      </c>
      <c r="F21" s="5" t="s">
        <v>4</v>
      </c>
    </row>
  </sheetData>
  <phoneticPr fontId="8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&amp;P. oldal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workbookViewId="0">
      <pane ySplit="1" topLeftCell="A2" activePane="bottomLeft" state="frozen"/>
      <selection pane="bottomLeft" activeCell="H3" sqref="H3"/>
    </sheetView>
  </sheetViews>
  <sheetFormatPr defaultRowHeight="12.75" x14ac:dyDescent="0.2"/>
  <cols>
    <col min="1" max="7" width="3.83203125" customWidth="1"/>
    <col min="8" max="8" width="12.83203125" customWidth="1"/>
    <col min="9" max="9" width="44.1640625" bestFit="1" customWidth="1"/>
    <col min="10" max="10" width="2.33203125" customWidth="1"/>
    <col min="11" max="11" width="19.1640625" customWidth="1"/>
  </cols>
  <sheetData>
    <row r="1" spans="1:11" ht="14.25" thickBot="1" x14ac:dyDescent="0.3">
      <c r="A1" s="2" t="s">
        <v>0</v>
      </c>
      <c r="B1" s="2"/>
      <c r="C1" s="2"/>
      <c r="D1" s="2"/>
      <c r="E1" s="2"/>
      <c r="F1" s="2"/>
      <c r="G1" s="2"/>
      <c r="H1" s="1" t="s">
        <v>1</v>
      </c>
      <c r="I1" s="1" t="s">
        <v>2</v>
      </c>
    </row>
    <row r="2" spans="1:11" x14ac:dyDescent="0.2">
      <c r="A2" s="13" t="s">
        <v>120</v>
      </c>
      <c r="B2" s="13"/>
      <c r="C2" s="13"/>
      <c r="D2" s="13"/>
      <c r="E2" s="13"/>
      <c r="F2" s="13"/>
      <c r="G2" s="13"/>
      <c r="H2" s="13"/>
      <c r="I2" s="13"/>
    </row>
    <row r="3" spans="1:11" x14ac:dyDescent="0.2">
      <c r="A3">
        <v>5</v>
      </c>
      <c r="B3">
        <v>2</v>
      </c>
      <c r="C3">
        <v>5</v>
      </c>
      <c r="H3">
        <f>AVERAGE(A3:C3)</f>
        <v>4</v>
      </c>
      <c r="I3" s="3" t="s">
        <v>121</v>
      </c>
      <c r="K3" s="5" t="s">
        <v>4</v>
      </c>
    </row>
    <row r="5" spans="1:11" x14ac:dyDescent="0.2">
      <c r="A5" s="15" t="s">
        <v>312</v>
      </c>
      <c r="B5" s="13"/>
      <c r="C5" s="13"/>
      <c r="D5" s="13"/>
      <c r="E5" s="13"/>
      <c r="F5" s="13"/>
      <c r="G5" s="13"/>
      <c r="H5" s="13"/>
      <c r="I5" s="13"/>
    </row>
    <row r="6" spans="1:11" x14ac:dyDescent="0.2">
      <c r="A6">
        <v>5</v>
      </c>
      <c r="B6">
        <v>2</v>
      </c>
      <c r="C6">
        <v>5</v>
      </c>
      <c r="H6">
        <f>AVEDEV(A6:C6)</f>
        <v>1.3333333333333333</v>
      </c>
      <c r="I6" s="3" t="s">
        <v>119</v>
      </c>
      <c r="K6" s="5" t="s">
        <v>4</v>
      </c>
    </row>
    <row r="8" spans="1:11" x14ac:dyDescent="0.2">
      <c r="A8" s="13" t="s">
        <v>124</v>
      </c>
      <c r="B8" s="13"/>
      <c r="C8" s="13"/>
      <c r="D8" s="13"/>
      <c r="E8" s="13"/>
      <c r="F8" s="13"/>
      <c r="G8" s="13"/>
      <c r="H8" s="13"/>
      <c r="I8" s="13"/>
    </row>
    <row r="9" spans="1:11" x14ac:dyDescent="0.2">
      <c r="B9" t="s">
        <v>81</v>
      </c>
      <c r="D9">
        <v>4</v>
      </c>
      <c r="E9">
        <v>6</v>
      </c>
      <c r="F9">
        <v>2</v>
      </c>
      <c r="H9">
        <f>COUNT(A9:G9)</f>
        <v>3</v>
      </c>
      <c r="I9" s="3" t="s">
        <v>125</v>
      </c>
      <c r="K9" s="5" t="s">
        <v>4</v>
      </c>
    </row>
    <row r="11" spans="1:11" x14ac:dyDescent="0.2">
      <c r="A11" s="13" t="s">
        <v>122</v>
      </c>
      <c r="B11" s="13"/>
      <c r="C11" s="13"/>
      <c r="D11" s="13"/>
      <c r="E11" s="13"/>
      <c r="F11" s="13"/>
      <c r="G11" s="13"/>
      <c r="H11" s="13"/>
      <c r="I11" s="13"/>
    </row>
    <row r="12" spans="1:11" x14ac:dyDescent="0.2">
      <c r="B12" t="s">
        <v>81</v>
      </c>
      <c r="D12">
        <v>4</v>
      </c>
      <c r="E12">
        <v>6</v>
      </c>
      <c r="F12">
        <v>2</v>
      </c>
      <c r="H12">
        <f>COUNTA(A12:G12)</f>
        <v>4</v>
      </c>
      <c r="I12" s="3" t="s">
        <v>123</v>
      </c>
      <c r="K12" s="5" t="s">
        <v>4</v>
      </c>
    </row>
    <row r="14" spans="1:11" x14ac:dyDescent="0.2">
      <c r="A14" s="14" t="s">
        <v>315</v>
      </c>
      <c r="B14" s="13"/>
      <c r="C14" s="13"/>
      <c r="D14" s="13"/>
      <c r="E14" s="13"/>
      <c r="F14" s="13"/>
      <c r="G14" s="13"/>
      <c r="H14" s="13"/>
      <c r="I14" s="13"/>
    </row>
    <row r="15" spans="1:11" x14ac:dyDescent="0.2">
      <c r="A15" s="6">
        <v>7</v>
      </c>
      <c r="B15" s="6">
        <v>23</v>
      </c>
      <c r="E15" s="6" t="s">
        <v>313</v>
      </c>
      <c r="F15" s="6"/>
      <c r="H15">
        <f>COUNTIF(Tartomány1,"&lt;0")</f>
        <v>2</v>
      </c>
      <c r="I15" s="3" t="s">
        <v>212</v>
      </c>
      <c r="K15" s="4" t="s">
        <v>16</v>
      </c>
    </row>
    <row r="16" spans="1:11" x14ac:dyDescent="0.2">
      <c r="A16" s="6">
        <v>-45</v>
      </c>
      <c r="B16" s="6">
        <v>9</v>
      </c>
      <c r="E16" s="19" t="s">
        <v>317</v>
      </c>
      <c r="F16" s="19" t="s">
        <v>318</v>
      </c>
      <c r="H16">
        <f>COUNTIF(Tartomány1,9)</f>
        <v>1</v>
      </c>
      <c r="I16" s="3" t="s">
        <v>279</v>
      </c>
      <c r="K16" s="4" t="s">
        <v>17</v>
      </c>
    </row>
    <row r="17" spans="1:11" x14ac:dyDescent="0.2">
      <c r="A17" s="6">
        <v>34</v>
      </c>
      <c r="B17" s="6">
        <v>-2</v>
      </c>
      <c r="E17" s="6" t="s">
        <v>314</v>
      </c>
      <c r="F17" s="19" t="s">
        <v>320</v>
      </c>
      <c r="H17">
        <f>COUNTIF(Tartomány6,"*b?")</f>
        <v>2</v>
      </c>
      <c r="I17" s="20" t="s">
        <v>316</v>
      </c>
      <c r="K17" s="4" t="s">
        <v>18</v>
      </c>
    </row>
    <row r="18" spans="1:11" x14ac:dyDescent="0.2">
      <c r="H18">
        <f>COUNTIF(Tartomány6,"&lt;&gt;*")</f>
        <v>1</v>
      </c>
      <c r="I18" s="20" t="s">
        <v>319</v>
      </c>
      <c r="K18" s="4" t="s">
        <v>19</v>
      </c>
    </row>
    <row r="19" spans="1:11" x14ac:dyDescent="0.2">
      <c r="K19" s="4"/>
    </row>
    <row r="20" spans="1:11" x14ac:dyDescent="0.2">
      <c r="A20" s="14" t="s">
        <v>321</v>
      </c>
      <c r="B20" s="13"/>
      <c r="C20" s="13"/>
      <c r="D20" s="13"/>
      <c r="E20" s="13"/>
      <c r="F20" s="13"/>
      <c r="G20" s="13"/>
      <c r="H20" s="13"/>
      <c r="I20" s="13"/>
    </row>
    <row r="21" spans="1:11" x14ac:dyDescent="0.2">
      <c r="A21" s="6">
        <v>7</v>
      </c>
      <c r="B21" s="6">
        <v>23</v>
      </c>
      <c r="E21" s="6" t="s">
        <v>313</v>
      </c>
      <c r="F21" s="6"/>
      <c r="H21">
        <f>COUNTIFS(Tart7,"&gt;=0")</f>
        <v>4</v>
      </c>
      <c r="I21" s="17" t="s">
        <v>322</v>
      </c>
      <c r="K21" s="4" t="s">
        <v>326</v>
      </c>
    </row>
    <row r="22" spans="1:11" x14ac:dyDescent="0.2">
      <c r="A22" s="6">
        <v>-45</v>
      </c>
      <c r="B22" s="6">
        <v>9</v>
      </c>
      <c r="E22" s="19" t="s">
        <v>317</v>
      </c>
      <c r="F22" s="19" t="s">
        <v>318</v>
      </c>
      <c r="H22">
        <f>COUNTIFS(Tart7,"&gt;=0",Tart7,"&lt;=10")</f>
        <v>2</v>
      </c>
      <c r="I22" s="17" t="s">
        <v>323</v>
      </c>
      <c r="K22" s="4" t="s">
        <v>327</v>
      </c>
    </row>
    <row r="23" spans="1:11" x14ac:dyDescent="0.2">
      <c r="A23" s="6">
        <v>34</v>
      </c>
      <c r="B23" s="6"/>
      <c r="E23" s="6" t="s">
        <v>314</v>
      </c>
      <c r="F23" s="19" t="s">
        <v>320</v>
      </c>
      <c r="H23">
        <f>COUNTIFS(Tart7,"&gt;=0",Tart8,"*")</f>
        <v>3</v>
      </c>
      <c r="I23" s="17" t="s">
        <v>324</v>
      </c>
      <c r="K23" s="4" t="s">
        <v>18</v>
      </c>
    </row>
    <row r="24" spans="1:11" x14ac:dyDescent="0.2">
      <c r="K24" s="4" t="s">
        <v>325</v>
      </c>
    </row>
    <row r="25" spans="1:11" x14ac:dyDescent="0.2">
      <c r="K25" s="4"/>
    </row>
    <row r="26" spans="1:11" x14ac:dyDescent="0.2">
      <c r="A26" s="13" t="s">
        <v>159</v>
      </c>
      <c r="B26" s="13"/>
      <c r="C26" s="13"/>
      <c r="D26" s="13"/>
      <c r="E26" s="13"/>
      <c r="F26" s="13"/>
      <c r="G26" s="13"/>
      <c r="H26" s="13"/>
      <c r="I26" s="13"/>
    </row>
    <row r="27" spans="1:11" ht="15.75" x14ac:dyDescent="0.2">
      <c r="A27" s="6" t="s">
        <v>160</v>
      </c>
      <c r="B27" s="6" t="s">
        <v>161</v>
      </c>
      <c r="C27" s="6"/>
      <c r="D27" s="6" t="s">
        <v>162</v>
      </c>
      <c r="E27" s="6" t="s">
        <v>163</v>
      </c>
      <c r="F27" s="6"/>
      <c r="G27" s="6" t="s">
        <v>164</v>
      </c>
      <c r="H27">
        <f>COUNTBLANK(Tartomány5)</f>
        <v>4</v>
      </c>
      <c r="I27" s="3" t="s">
        <v>165</v>
      </c>
    </row>
    <row r="28" spans="1:11" x14ac:dyDescent="0.2">
      <c r="A28" s="6"/>
      <c r="B28" s="6">
        <v>4</v>
      </c>
      <c r="C28" s="6">
        <v>13</v>
      </c>
      <c r="D28" s="6"/>
      <c r="E28" s="6">
        <v>16</v>
      </c>
      <c r="F28" s="6">
        <v>5</v>
      </c>
      <c r="G28" s="6">
        <v>7</v>
      </c>
    </row>
    <row r="30" spans="1:11" x14ac:dyDescent="0.2">
      <c r="A30" s="13" t="s">
        <v>126</v>
      </c>
      <c r="B30" s="13"/>
      <c r="C30" s="13"/>
      <c r="D30" s="13"/>
      <c r="E30" s="13"/>
      <c r="F30" s="13"/>
      <c r="G30" s="13"/>
      <c r="H30" s="13"/>
      <c r="I30" s="13"/>
    </row>
    <row r="31" spans="1:11" x14ac:dyDescent="0.2">
      <c r="A31">
        <v>5</v>
      </c>
      <c r="B31">
        <v>2</v>
      </c>
      <c r="C31">
        <v>5</v>
      </c>
      <c r="D31">
        <v>9</v>
      </c>
      <c r="E31">
        <v>7</v>
      </c>
      <c r="F31">
        <v>1</v>
      </c>
      <c r="G31">
        <v>3</v>
      </c>
      <c r="H31">
        <f>SMALL(A31:G31,4)</f>
        <v>5</v>
      </c>
      <c r="I31" s="3" t="s">
        <v>227</v>
      </c>
    </row>
    <row r="33" spans="1:11" x14ac:dyDescent="0.2">
      <c r="A33" s="13" t="s">
        <v>127</v>
      </c>
      <c r="B33" s="13"/>
      <c r="C33" s="13"/>
      <c r="D33" s="13"/>
      <c r="E33" s="13"/>
      <c r="F33" s="13"/>
      <c r="G33" s="13"/>
      <c r="H33" s="13"/>
      <c r="I33" s="13"/>
    </row>
    <row r="34" spans="1:11" x14ac:dyDescent="0.2">
      <c r="A34">
        <v>5</v>
      </c>
      <c r="B34">
        <v>2</v>
      </c>
      <c r="C34">
        <v>5</v>
      </c>
      <c r="D34">
        <v>9</v>
      </c>
      <c r="E34">
        <v>7</v>
      </c>
      <c r="F34">
        <v>1</v>
      </c>
      <c r="G34">
        <v>3</v>
      </c>
      <c r="H34">
        <f>MAX(A34:G34)</f>
        <v>9</v>
      </c>
      <c r="I34" s="3" t="s">
        <v>128</v>
      </c>
      <c r="K34" s="5" t="s">
        <v>4</v>
      </c>
    </row>
    <row r="36" spans="1:11" x14ac:dyDescent="0.2">
      <c r="A36" s="13" t="s">
        <v>129</v>
      </c>
      <c r="B36" s="13"/>
      <c r="C36" s="13"/>
      <c r="D36" s="13"/>
      <c r="E36" s="13"/>
      <c r="F36" s="13"/>
      <c r="G36" s="13"/>
      <c r="H36" s="13"/>
      <c r="I36" s="13"/>
      <c r="K36" s="5" t="s">
        <v>4</v>
      </c>
    </row>
    <row r="37" spans="1:11" x14ac:dyDescent="0.2">
      <c r="A37">
        <v>5</v>
      </c>
      <c r="B37">
        <v>2</v>
      </c>
      <c r="C37">
        <v>5</v>
      </c>
      <c r="D37">
        <v>9</v>
      </c>
      <c r="E37">
        <v>7</v>
      </c>
      <c r="F37">
        <v>1</v>
      </c>
      <c r="G37">
        <v>3</v>
      </c>
      <c r="H37">
        <f>MEDIAN(A37:G37)</f>
        <v>5</v>
      </c>
      <c r="I37" s="3" t="s">
        <v>130</v>
      </c>
      <c r="K37" s="4" t="s">
        <v>254</v>
      </c>
    </row>
    <row r="38" spans="1:11" x14ac:dyDescent="0.2">
      <c r="A38">
        <v>5</v>
      </c>
      <c r="B38">
        <v>2</v>
      </c>
      <c r="C38">
        <v>3</v>
      </c>
      <c r="D38">
        <v>9</v>
      </c>
      <c r="H38">
        <f>MEDIAN(A38:D38)</f>
        <v>4</v>
      </c>
      <c r="I38" s="3" t="s">
        <v>130</v>
      </c>
      <c r="K38" s="4" t="s">
        <v>272</v>
      </c>
    </row>
    <row r="40" spans="1:11" x14ac:dyDescent="0.2">
      <c r="A40" s="13" t="s">
        <v>131</v>
      </c>
      <c r="B40" s="13"/>
      <c r="C40" s="13"/>
      <c r="D40" s="13"/>
      <c r="E40" s="13"/>
      <c r="F40" s="13"/>
      <c r="G40" s="13"/>
      <c r="H40" s="13"/>
      <c r="I40" s="13"/>
    </row>
    <row r="41" spans="1:11" x14ac:dyDescent="0.2">
      <c r="A41">
        <v>5</v>
      </c>
      <c r="B41">
        <v>2</v>
      </c>
      <c r="C41">
        <v>4</v>
      </c>
      <c r="D41">
        <v>9</v>
      </c>
      <c r="E41">
        <v>7</v>
      </c>
      <c r="F41">
        <v>1</v>
      </c>
      <c r="G41">
        <v>3</v>
      </c>
      <c r="H41">
        <f>GEOMEAN(A41:G41)</f>
        <v>3.5815790597564954</v>
      </c>
      <c r="I41" s="3" t="s">
        <v>132</v>
      </c>
      <c r="K41" s="5" t="s">
        <v>4</v>
      </c>
    </row>
    <row r="43" spans="1:11" x14ac:dyDescent="0.2">
      <c r="A43" s="13" t="s">
        <v>133</v>
      </c>
      <c r="B43" s="13"/>
      <c r="C43" s="13"/>
      <c r="D43" s="13"/>
      <c r="E43" s="13"/>
      <c r="F43" s="13"/>
      <c r="G43" s="13"/>
      <c r="H43" s="13"/>
      <c r="I43" s="13"/>
    </row>
    <row r="44" spans="1:11" x14ac:dyDescent="0.2">
      <c r="A44">
        <v>5</v>
      </c>
      <c r="B44">
        <v>2</v>
      </c>
      <c r="C44">
        <v>-4</v>
      </c>
      <c r="D44">
        <v>9</v>
      </c>
      <c r="E44">
        <v>7</v>
      </c>
      <c r="F44">
        <v>1</v>
      </c>
      <c r="G44">
        <v>3</v>
      </c>
      <c r="H44">
        <f>MIN(A44:G44)</f>
        <v>-4</v>
      </c>
      <c r="I44" s="3" t="s">
        <v>134</v>
      </c>
      <c r="K44" s="5" t="s">
        <v>4</v>
      </c>
    </row>
    <row r="46" spans="1:11" x14ac:dyDescent="0.2">
      <c r="A46" s="13" t="s">
        <v>135</v>
      </c>
      <c r="B46" s="13"/>
      <c r="C46" s="13"/>
      <c r="D46" s="13"/>
      <c r="E46" s="13"/>
      <c r="F46" s="13"/>
      <c r="G46" s="13"/>
      <c r="H46" s="13"/>
      <c r="I46" s="13"/>
    </row>
    <row r="47" spans="1:11" x14ac:dyDescent="0.2">
      <c r="A47">
        <v>4</v>
      </c>
      <c r="B47">
        <v>2</v>
      </c>
      <c r="C47">
        <v>11</v>
      </c>
      <c r="D47">
        <v>2</v>
      </c>
      <c r="E47">
        <v>-3</v>
      </c>
      <c r="F47">
        <v>4</v>
      </c>
      <c r="G47">
        <v>4</v>
      </c>
      <c r="H47">
        <f>MODE(A47:G47)</f>
        <v>4</v>
      </c>
      <c r="I47" s="3" t="s">
        <v>136</v>
      </c>
      <c r="K47" s="5" t="s">
        <v>4</v>
      </c>
    </row>
    <row r="48" spans="1:11" x14ac:dyDescent="0.2">
      <c r="A48">
        <v>4</v>
      </c>
      <c r="B48">
        <v>2</v>
      </c>
      <c r="C48">
        <v>11</v>
      </c>
      <c r="D48">
        <v>3</v>
      </c>
      <c r="E48">
        <v>-3</v>
      </c>
      <c r="F48">
        <v>5</v>
      </c>
      <c r="G48">
        <v>7</v>
      </c>
      <c r="H48" t="e">
        <f>MODE(A48:G48)</f>
        <v>#N/A</v>
      </c>
      <c r="I48" s="3" t="s">
        <v>136</v>
      </c>
      <c r="K48" s="4" t="s">
        <v>253</v>
      </c>
    </row>
    <row r="50" spans="1:11" x14ac:dyDescent="0.2">
      <c r="A50" s="13" t="s">
        <v>137</v>
      </c>
      <c r="B50" s="13"/>
      <c r="C50" s="13"/>
      <c r="D50" s="13"/>
      <c r="E50" s="13"/>
      <c r="F50" s="13"/>
      <c r="G50" s="13"/>
      <c r="H50" s="13"/>
      <c r="I50" s="13"/>
    </row>
    <row r="51" spans="1:11" x14ac:dyDescent="0.2">
      <c r="A51">
        <v>-9</v>
      </c>
      <c r="B51">
        <v>2</v>
      </c>
      <c r="C51">
        <v>5</v>
      </c>
      <c r="D51">
        <v>9</v>
      </c>
      <c r="E51">
        <v>7</v>
      </c>
      <c r="F51">
        <v>1</v>
      </c>
      <c r="G51">
        <v>3</v>
      </c>
      <c r="H51">
        <f>LARGE(A51:G51,4)</f>
        <v>3</v>
      </c>
      <c r="I51" s="3" t="s">
        <v>228</v>
      </c>
      <c r="K51" s="5" t="s">
        <v>4</v>
      </c>
    </row>
    <row r="53" spans="1:11" x14ac:dyDescent="0.2">
      <c r="A53" s="13" t="s">
        <v>138</v>
      </c>
      <c r="B53" s="13"/>
      <c r="C53" s="13"/>
      <c r="D53" s="13"/>
      <c r="E53" s="13"/>
      <c r="F53" s="13"/>
      <c r="G53" s="13"/>
      <c r="H53" s="13"/>
      <c r="I53" s="13"/>
    </row>
    <row r="54" spans="1:11" x14ac:dyDescent="0.2">
      <c r="A54">
        <v>-9</v>
      </c>
      <c r="B54">
        <v>2</v>
      </c>
      <c r="C54">
        <v>5</v>
      </c>
      <c r="D54">
        <v>9</v>
      </c>
      <c r="E54">
        <v>7</v>
      </c>
      <c r="F54">
        <v>1</v>
      </c>
      <c r="G54">
        <v>3</v>
      </c>
      <c r="H54">
        <f>RANK(A54,A54:G54)</f>
        <v>7</v>
      </c>
      <c r="I54" s="3" t="s">
        <v>229</v>
      </c>
      <c r="K54" s="4" t="s">
        <v>139</v>
      </c>
    </row>
    <row r="55" spans="1:11" x14ac:dyDescent="0.2">
      <c r="A55">
        <v>-9</v>
      </c>
      <c r="B55">
        <v>2</v>
      </c>
      <c r="C55">
        <v>5</v>
      </c>
      <c r="D55">
        <v>9</v>
      </c>
      <c r="E55">
        <v>7</v>
      </c>
      <c r="F55">
        <v>1</v>
      </c>
      <c r="G55">
        <v>3</v>
      </c>
      <c r="H55">
        <f>RANK(A55,A55:G55,1)</f>
        <v>1</v>
      </c>
      <c r="I55" s="3" t="s">
        <v>230</v>
      </c>
      <c r="K55" s="4" t="s">
        <v>140</v>
      </c>
    </row>
  </sheetData>
  <phoneticPr fontId="8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&amp;P. oldal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workbookViewId="0">
      <pane ySplit="1" topLeftCell="A2" activePane="bottomLeft" state="frozen"/>
      <selection pane="bottomLeft" activeCell="C3" sqref="C3"/>
    </sheetView>
  </sheetViews>
  <sheetFormatPr defaultRowHeight="12.75" x14ac:dyDescent="0.2"/>
  <cols>
    <col min="1" max="1" width="20.83203125" customWidth="1"/>
    <col min="3" max="3" width="19" customWidth="1"/>
    <col min="4" max="4" width="32.33203125" customWidth="1"/>
    <col min="5" max="5" width="2.33203125" customWidth="1"/>
    <col min="6" max="6" width="15.33203125" customWidth="1"/>
  </cols>
  <sheetData>
    <row r="1" spans="1:4" ht="14.25" thickBot="1" x14ac:dyDescent="0.3">
      <c r="A1" s="2" t="s">
        <v>0</v>
      </c>
      <c r="B1" s="2"/>
      <c r="C1" s="1" t="s">
        <v>1</v>
      </c>
      <c r="D1" s="1" t="s">
        <v>2</v>
      </c>
    </row>
    <row r="2" spans="1:4" x14ac:dyDescent="0.2">
      <c r="A2" s="13" t="s">
        <v>45</v>
      </c>
      <c r="B2" s="14"/>
      <c r="C2" s="14"/>
      <c r="D2" s="14"/>
    </row>
    <row r="3" spans="1:4" x14ac:dyDescent="0.2">
      <c r="A3" t="s">
        <v>46</v>
      </c>
      <c r="B3" t="s">
        <v>329</v>
      </c>
      <c r="C3" t="b">
        <f>EXACT(A3,B3)</f>
        <v>0</v>
      </c>
      <c r="D3" s="3" t="s">
        <v>195</v>
      </c>
    </row>
    <row r="5" spans="1:4" x14ac:dyDescent="0.2">
      <c r="A5" s="13" t="s">
        <v>47</v>
      </c>
      <c r="B5" s="13"/>
      <c r="C5" s="13"/>
      <c r="D5" s="13"/>
    </row>
    <row r="6" spans="1:4" x14ac:dyDescent="0.2">
      <c r="A6" t="s">
        <v>48</v>
      </c>
      <c r="C6" t="str">
        <f>LEFT(A6)</f>
        <v>A</v>
      </c>
      <c r="D6" s="3" t="s">
        <v>49</v>
      </c>
    </row>
    <row r="7" spans="1:4" x14ac:dyDescent="0.2">
      <c r="A7" t="s">
        <v>48</v>
      </c>
      <c r="C7" t="str">
        <f>LEFT(A7,3)</f>
        <v>Ame</v>
      </c>
      <c r="D7" s="3" t="s">
        <v>196</v>
      </c>
    </row>
    <row r="9" spans="1:4" x14ac:dyDescent="0.2">
      <c r="A9" s="13" t="s">
        <v>50</v>
      </c>
      <c r="B9" s="13"/>
      <c r="C9" s="13"/>
      <c r="D9" s="13"/>
    </row>
    <row r="10" spans="1:4" x14ac:dyDescent="0.2">
      <c r="A10" t="s">
        <v>51</v>
      </c>
      <c r="B10" t="s">
        <v>52</v>
      </c>
      <c r="C10" t="str">
        <f>REPLACE(A10,2,2,B10)</f>
        <v>elmélet</v>
      </c>
      <c r="D10" s="3" t="s">
        <v>197</v>
      </c>
    </row>
    <row r="12" spans="1:4" x14ac:dyDescent="0.2">
      <c r="A12" s="13" t="s">
        <v>53</v>
      </c>
      <c r="B12" s="13"/>
      <c r="C12" s="13"/>
      <c r="D12" s="13"/>
    </row>
    <row r="13" spans="1:4" x14ac:dyDescent="0.2">
      <c r="A13" s="3" t="s">
        <v>54</v>
      </c>
      <c r="C13">
        <f>VALUE(A13)</f>
        <v>1996</v>
      </c>
      <c r="D13" s="3" t="s">
        <v>55</v>
      </c>
    </row>
    <row r="15" spans="1:4" x14ac:dyDescent="0.2">
      <c r="A15" s="13" t="s">
        <v>56</v>
      </c>
      <c r="B15" s="13"/>
      <c r="C15" s="13"/>
      <c r="D15" s="13"/>
    </row>
    <row r="16" spans="1:4" x14ac:dyDescent="0.2">
      <c r="A16">
        <v>2678.2568000000001</v>
      </c>
      <c r="C16" t="str">
        <f>FIXED(A16)</f>
        <v>2 678,26</v>
      </c>
      <c r="D16" s="3" t="s">
        <v>57</v>
      </c>
    </row>
    <row r="17" spans="1:4" x14ac:dyDescent="0.2">
      <c r="A17">
        <v>2678.2568000000001</v>
      </c>
      <c r="C17" t="str">
        <f>FIXED(A17,1)</f>
        <v>2 678,3</v>
      </c>
      <c r="D17" s="3" t="s">
        <v>198</v>
      </c>
    </row>
    <row r="18" spans="1:4" x14ac:dyDescent="0.2">
      <c r="A18">
        <v>2678.2568000000001</v>
      </c>
      <c r="C18" t="str">
        <f>FIXED(A18,-2)</f>
        <v>2 700</v>
      </c>
      <c r="D18" s="3" t="s">
        <v>199</v>
      </c>
    </row>
    <row r="20" spans="1:4" x14ac:dyDescent="0.2">
      <c r="A20" s="13" t="s">
        <v>58</v>
      </c>
      <c r="B20" s="13"/>
      <c r="C20" s="13"/>
      <c r="D20" s="13"/>
    </row>
    <row r="21" spans="1:4" x14ac:dyDescent="0.2">
      <c r="A21" t="s">
        <v>59</v>
      </c>
      <c r="C21" t="str">
        <f>SUBSTITUTE(A21,"sz","x")</f>
        <v>Ez lex a próba xöveg</v>
      </c>
      <c r="D21" s="3" t="s">
        <v>200</v>
      </c>
    </row>
    <row r="22" spans="1:4" x14ac:dyDescent="0.2">
      <c r="A22" t="s">
        <v>60</v>
      </c>
      <c r="C22" t="str">
        <f>SUBSTITUTE(A22,"kka","x",1)</f>
        <v>Mix Makka</v>
      </c>
      <c r="D22" s="3" t="s">
        <v>201</v>
      </c>
    </row>
    <row r="24" spans="1:4" x14ac:dyDescent="0.2">
      <c r="A24" s="13" t="s">
        <v>61</v>
      </c>
      <c r="B24" s="13"/>
      <c r="C24" s="13"/>
      <c r="D24" s="13"/>
    </row>
    <row r="25" spans="1:4" x14ac:dyDescent="0.2">
      <c r="A25" t="s">
        <v>62</v>
      </c>
      <c r="C25">
        <f>LEN(A25)</f>
        <v>13</v>
      </c>
      <c r="D25" s="3" t="s">
        <v>63</v>
      </c>
    </row>
    <row r="27" spans="1:4" x14ac:dyDescent="0.2">
      <c r="A27" s="13" t="s">
        <v>64</v>
      </c>
      <c r="B27" s="13"/>
      <c r="C27" s="13"/>
      <c r="D27" s="13"/>
    </row>
    <row r="28" spans="1:4" x14ac:dyDescent="0.2">
      <c r="A28" t="s">
        <v>65</v>
      </c>
      <c r="C28" t="str">
        <f>RIGHT(A28)</f>
        <v>g</v>
      </c>
      <c r="D28" s="3" t="s">
        <v>66</v>
      </c>
    </row>
    <row r="29" spans="1:4" x14ac:dyDescent="0.2">
      <c r="A29" t="s">
        <v>65</v>
      </c>
      <c r="C29" t="str">
        <f>RIGHT(A29,4)</f>
        <v>öveg</v>
      </c>
      <c r="D29" s="3" t="s">
        <v>202</v>
      </c>
    </row>
    <row r="31" spans="1:4" x14ac:dyDescent="0.2">
      <c r="A31" s="13" t="s">
        <v>67</v>
      </c>
      <c r="B31" s="13"/>
      <c r="C31" s="13"/>
      <c r="D31" s="13"/>
    </row>
    <row r="32" spans="1:4" x14ac:dyDescent="0.2">
      <c r="A32">
        <v>65</v>
      </c>
      <c r="C32" t="str">
        <f>CHAR(A32)</f>
        <v>A</v>
      </c>
      <c r="D32" s="3" t="s">
        <v>68</v>
      </c>
    </row>
    <row r="33" spans="1:4" x14ac:dyDescent="0.2">
      <c r="D33" s="3"/>
    </row>
    <row r="34" spans="1:4" x14ac:dyDescent="0.2">
      <c r="A34" s="13" t="s">
        <v>243</v>
      </c>
      <c r="B34" s="13"/>
      <c r="C34" s="13"/>
      <c r="D34" s="13"/>
    </row>
    <row r="35" spans="1:4" x14ac:dyDescent="0.2">
      <c r="A35" t="s">
        <v>88</v>
      </c>
      <c r="C35" t="str">
        <f>TRIM(A35)</f>
        <v>egy kis szünet</v>
      </c>
      <c r="D35" s="3" t="s">
        <v>244</v>
      </c>
    </row>
    <row r="37" spans="1:4" x14ac:dyDescent="0.2">
      <c r="A37" s="13" t="s">
        <v>69</v>
      </c>
      <c r="B37" s="13"/>
      <c r="C37" s="13"/>
      <c r="D37" s="13"/>
    </row>
    <row r="38" spans="1:4" x14ac:dyDescent="0.2">
      <c r="A38" t="s">
        <v>70</v>
      </c>
      <c r="C38" t="str">
        <f>LOWER(A38)</f>
        <v>vegyes szöveg</v>
      </c>
      <c r="D38" s="3" t="s">
        <v>71</v>
      </c>
    </row>
    <row r="40" spans="1:4" x14ac:dyDescent="0.2">
      <c r="A40" s="13" t="s">
        <v>72</v>
      </c>
      <c r="B40" s="13"/>
      <c r="C40" s="13"/>
      <c r="D40" s="13"/>
    </row>
    <row r="41" spans="1:4" x14ac:dyDescent="0.2">
      <c r="A41" t="s">
        <v>73</v>
      </c>
      <c r="C41">
        <f>CODE(A41)</f>
        <v>88</v>
      </c>
      <c r="D41" s="3" t="s">
        <v>74</v>
      </c>
    </row>
    <row r="43" spans="1:4" x14ac:dyDescent="0.2">
      <c r="A43" s="13" t="s">
        <v>75</v>
      </c>
      <c r="B43" s="13"/>
      <c r="C43" s="13"/>
      <c r="D43" s="13"/>
    </row>
    <row r="44" spans="1:4" x14ac:dyDescent="0.2">
      <c r="A44" t="s">
        <v>76</v>
      </c>
      <c r="C44" t="str">
        <f>MID(A44,5,4)</f>
        <v>szem</v>
      </c>
      <c r="D44" s="3" t="s">
        <v>203</v>
      </c>
    </row>
    <row r="46" spans="1:4" x14ac:dyDescent="0.2">
      <c r="A46" s="13" t="s">
        <v>77</v>
      </c>
      <c r="B46" s="13"/>
      <c r="C46" s="13"/>
      <c r="D46" s="13"/>
    </row>
    <row r="47" spans="1:4" x14ac:dyDescent="0.2">
      <c r="A47" t="s">
        <v>70</v>
      </c>
      <c r="C47" t="str">
        <f>UPPER(A47)</f>
        <v>VEGYES SZÖVEG</v>
      </c>
      <c r="D47" s="3" t="s">
        <v>78</v>
      </c>
    </row>
    <row r="49" spans="1:6" x14ac:dyDescent="0.2">
      <c r="A49" s="13" t="s">
        <v>79</v>
      </c>
      <c r="B49" s="13"/>
      <c r="C49" s="13"/>
      <c r="D49" s="13"/>
    </row>
    <row r="50" spans="1:6" x14ac:dyDescent="0.2">
      <c r="A50" t="s">
        <v>80</v>
      </c>
      <c r="B50" t="s">
        <v>81</v>
      </c>
      <c r="C50" t="str">
        <f>CONCATENATE(A50,B50)</f>
        <v>varázsló</v>
      </c>
      <c r="D50" s="3" t="s">
        <v>204</v>
      </c>
      <c r="F50" s="5" t="s">
        <v>82</v>
      </c>
    </row>
    <row r="52" spans="1:6" x14ac:dyDescent="0.2">
      <c r="A52" s="13" t="s">
        <v>83</v>
      </c>
      <c r="B52" s="13"/>
      <c r="C52" s="13"/>
      <c r="D52" s="13"/>
    </row>
    <row r="53" spans="1:6" x14ac:dyDescent="0.2">
      <c r="A53" t="s">
        <v>84</v>
      </c>
      <c r="C53" t="str">
        <f>REPT(A53,5)</f>
        <v>időidőidőidőidő</v>
      </c>
      <c r="D53" s="3" t="s">
        <v>205</v>
      </c>
    </row>
    <row r="54" spans="1:6" x14ac:dyDescent="0.2">
      <c r="D54" s="3"/>
    </row>
    <row r="55" spans="1:6" x14ac:dyDescent="0.2">
      <c r="A55" s="14" t="s">
        <v>281</v>
      </c>
      <c r="B55" s="13"/>
      <c r="C55" s="13"/>
      <c r="D55" s="13"/>
    </row>
    <row r="56" spans="1:6" x14ac:dyDescent="0.2">
      <c r="A56" s="7">
        <f ca="1">TODAY()</f>
        <v>41930</v>
      </c>
      <c r="C56" t="str">
        <f ca="1">TEXT(A56,"ééhhnn")</f>
        <v>141018</v>
      </c>
      <c r="D56" s="17" t="s">
        <v>282</v>
      </c>
    </row>
    <row r="57" spans="1:6" x14ac:dyDescent="0.2">
      <c r="A57">
        <v>123.456</v>
      </c>
      <c r="C57" t="str">
        <f>TEXT(A57,"# Ft")</f>
        <v>123 Ft</v>
      </c>
      <c r="D57" s="17" t="s">
        <v>283</v>
      </c>
    </row>
    <row r="58" spans="1:6" x14ac:dyDescent="0.2">
      <c r="A58">
        <f>PI()</f>
        <v>3.1415926535897931</v>
      </c>
      <c r="C58" t="str">
        <f>TEXT(A58,"0,00")</f>
        <v>3,14</v>
      </c>
      <c r="D58" s="17" t="s">
        <v>284</v>
      </c>
    </row>
    <row r="60" spans="1:6" x14ac:dyDescent="0.2">
      <c r="A60" s="13" t="s">
        <v>85</v>
      </c>
      <c r="B60" s="13"/>
      <c r="C60" s="13"/>
      <c r="D60" s="13"/>
    </row>
    <row r="61" spans="1:6" x14ac:dyDescent="0.2">
      <c r="A61" t="s">
        <v>86</v>
      </c>
      <c r="C61">
        <f>SEARCH("rész",A61)</f>
        <v>7</v>
      </c>
      <c r="D61" s="3" t="s">
        <v>206</v>
      </c>
    </row>
    <row r="62" spans="1:6" x14ac:dyDescent="0.2">
      <c r="A62" t="s">
        <v>86</v>
      </c>
      <c r="C62">
        <f>SEARCH("Rész",A62)</f>
        <v>7</v>
      </c>
      <c r="D62" s="3" t="s">
        <v>207</v>
      </c>
    </row>
    <row r="63" spans="1:6" x14ac:dyDescent="0.2">
      <c r="A63" t="s">
        <v>86</v>
      </c>
      <c r="C63" t="e">
        <f>SEARCH("rész",A63,8)</f>
        <v>#VALUE!</v>
      </c>
      <c r="D63" s="3" t="s">
        <v>208</v>
      </c>
    </row>
    <row r="64" spans="1:6" x14ac:dyDescent="0.2">
      <c r="A64" t="s">
        <v>86</v>
      </c>
      <c r="C64">
        <f>FIND("rész",A64)</f>
        <v>7</v>
      </c>
      <c r="D64" s="3" t="s">
        <v>209</v>
      </c>
    </row>
    <row r="65" spans="1:4" x14ac:dyDescent="0.2">
      <c r="A65" t="s">
        <v>86</v>
      </c>
      <c r="C65" t="e">
        <f>FIND("Rész",A65)</f>
        <v>#VALUE!</v>
      </c>
      <c r="D65" s="3" t="s">
        <v>210</v>
      </c>
    </row>
    <row r="66" spans="1:4" x14ac:dyDescent="0.2">
      <c r="A66" t="s">
        <v>86</v>
      </c>
      <c r="C66" t="e">
        <f>FIND("rész",A66,9)</f>
        <v>#VALUE!</v>
      </c>
      <c r="D66" s="3" t="s">
        <v>211</v>
      </c>
    </row>
    <row r="68" spans="1:4" x14ac:dyDescent="0.2">
      <c r="A68" s="14" t="s">
        <v>280</v>
      </c>
      <c r="B68" s="13"/>
      <c r="C68" s="13"/>
      <c r="D68" s="13"/>
    </row>
    <row r="69" spans="1:4" x14ac:dyDescent="0.2">
      <c r="A69" t="s">
        <v>70</v>
      </c>
      <c r="C69" t="str">
        <f>PROPER(A69)</f>
        <v>Vegyes Szöveg</v>
      </c>
      <c r="D69" s="3" t="s">
        <v>87</v>
      </c>
    </row>
  </sheetData>
  <phoneticPr fontId="8" type="noConversion"/>
  <printOptions gridLines="1" gridLinesSet="0"/>
  <pageMargins left="0.75" right="0.75" top="1" bottom="1" header="0.5" footer="0.5"/>
  <pageSetup paperSize="9" orientation="portrait" horizontalDpi="4294967293" verticalDpi="0" r:id="rId1"/>
  <headerFooter alignWithMargins="0">
    <oddHeader>&amp;A</oddHeader>
    <oddFooter>&amp;P. oldal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pane ySplit="1" topLeftCell="A2" activePane="bottomLeft" state="frozen"/>
      <selection pane="bottomLeft" activeCell="D3" sqref="D3"/>
    </sheetView>
  </sheetViews>
  <sheetFormatPr defaultRowHeight="12.75" x14ac:dyDescent="0.2"/>
  <cols>
    <col min="1" max="3" width="9.83203125" customWidth="1"/>
    <col min="4" max="4" width="15.1640625" customWidth="1"/>
    <col min="5" max="5" width="29.1640625" customWidth="1"/>
    <col min="6" max="6" width="2.33203125" customWidth="1"/>
    <col min="7" max="7" width="24.6640625" customWidth="1"/>
    <col min="8" max="8" width="12.5" bestFit="1" customWidth="1"/>
  </cols>
  <sheetData>
    <row r="1" spans="1:8" ht="14.25" thickBot="1" x14ac:dyDescent="0.3">
      <c r="A1" s="2" t="s">
        <v>0</v>
      </c>
      <c r="B1" s="2"/>
      <c r="C1" s="2"/>
      <c r="D1" s="1" t="s">
        <v>1</v>
      </c>
      <c r="E1" s="1" t="s">
        <v>2</v>
      </c>
    </row>
    <row r="2" spans="1:8" x14ac:dyDescent="0.2">
      <c r="A2" s="15" t="s">
        <v>89</v>
      </c>
      <c r="B2" s="13"/>
      <c r="C2" s="14"/>
      <c r="D2" s="14"/>
      <c r="E2" s="14"/>
    </row>
    <row r="3" spans="1:8" x14ac:dyDescent="0.2">
      <c r="A3">
        <v>1996</v>
      </c>
      <c r="B3">
        <v>7</v>
      </c>
      <c r="C3">
        <v>9</v>
      </c>
      <c r="D3" s="7">
        <f>DATE(A3,B3,C3)</f>
        <v>35255</v>
      </c>
      <c r="E3" s="3" t="s">
        <v>288</v>
      </c>
      <c r="H3" s="7"/>
    </row>
    <row r="5" spans="1:8" x14ac:dyDescent="0.2">
      <c r="A5" s="14" t="s">
        <v>289</v>
      </c>
      <c r="B5" s="13"/>
      <c r="C5" s="14"/>
      <c r="D5" s="14"/>
      <c r="E5" s="14"/>
    </row>
    <row r="6" spans="1:8" x14ac:dyDescent="0.2">
      <c r="A6" s="3" t="s">
        <v>90</v>
      </c>
      <c r="D6">
        <f>DATEVALUE(A6)</f>
        <v>35081</v>
      </c>
      <c r="E6" s="3" t="s">
        <v>91</v>
      </c>
    </row>
    <row r="8" spans="1:8" x14ac:dyDescent="0.2">
      <c r="A8" s="13" t="s">
        <v>245</v>
      </c>
      <c r="B8" s="13"/>
      <c r="C8" s="13"/>
      <c r="D8" s="13"/>
      <c r="E8" s="13"/>
    </row>
    <row r="9" spans="1:8" x14ac:dyDescent="0.2">
      <c r="A9" s="3" t="s">
        <v>92</v>
      </c>
      <c r="D9">
        <f>YEAR(A9)</f>
        <v>1996</v>
      </c>
      <c r="E9" s="3" t="s">
        <v>93</v>
      </c>
    </row>
    <row r="10" spans="1:8" x14ac:dyDescent="0.2">
      <c r="A10">
        <v>42700</v>
      </c>
      <c r="D10">
        <f>YEAR(A10)</f>
        <v>2016</v>
      </c>
      <c r="E10" s="3" t="s">
        <v>94</v>
      </c>
    </row>
    <row r="11" spans="1:8" x14ac:dyDescent="0.2">
      <c r="E11" s="3"/>
    </row>
    <row r="12" spans="1:8" x14ac:dyDescent="0.2">
      <c r="A12" s="13" t="s">
        <v>95</v>
      </c>
      <c r="B12" s="13"/>
      <c r="C12" s="13"/>
      <c r="D12" s="13"/>
      <c r="E12" s="13"/>
    </row>
    <row r="13" spans="1:8" x14ac:dyDescent="0.2">
      <c r="A13" s="7">
        <v>35057</v>
      </c>
      <c r="D13">
        <f>WEEKDAY(A13)</f>
        <v>1</v>
      </c>
      <c r="E13" s="3" t="s">
        <v>96</v>
      </c>
      <c r="G13" s="5" t="s">
        <v>97</v>
      </c>
    </row>
    <row r="14" spans="1:8" x14ac:dyDescent="0.2">
      <c r="A14" s="7">
        <v>35057</v>
      </c>
      <c r="D14">
        <f>WEEKDAY(A14,2)</f>
        <v>7</v>
      </c>
      <c r="E14" s="3" t="s">
        <v>293</v>
      </c>
      <c r="G14" s="5" t="s">
        <v>98</v>
      </c>
    </row>
    <row r="15" spans="1:8" x14ac:dyDescent="0.2">
      <c r="A15" s="7">
        <v>35057</v>
      </c>
      <c r="D15">
        <f>WEEKDAY(A15,3)</f>
        <v>6</v>
      </c>
      <c r="E15" s="3" t="s">
        <v>294</v>
      </c>
      <c r="G15" s="5" t="s">
        <v>99</v>
      </c>
    </row>
    <row r="17" spans="1:8" x14ac:dyDescent="0.2">
      <c r="A17" s="13" t="s">
        <v>246</v>
      </c>
      <c r="B17" s="13"/>
      <c r="C17" s="13"/>
      <c r="D17" s="13"/>
      <c r="E17" s="13"/>
    </row>
    <row r="18" spans="1:8" x14ac:dyDescent="0.2">
      <c r="A18" s="3" t="s">
        <v>100</v>
      </c>
      <c r="D18">
        <f>MONTH(A18)</f>
        <v>12</v>
      </c>
      <c r="E18" s="3" t="s">
        <v>101</v>
      </c>
    </row>
    <row r="19" spans="1:8" x14ac:dyDescent="0.2">
      <c r="A19">
        <v>367</v>
      </c>
      <c r="D19">
        <f>MONTH(A19)</f>
        <v>1</v>
      </c>
      <c r="E19" s="3" t="s">
        <v>102</v>
      </c>
    </row>
    <row r="20" spans="1:8" x14ac:dyDescent="0.2">
      <c r="E20" s="3"/>
    </row>
    <row r="21" spans="1:8" x14ac:dyDescent="0.2">
      <c r="A21" s="13" t="s">
        <v>103</v>
      </c>
      <c r="B21" s="13"/>
      <c r="C21" s="13"/>
      <c r="D21" s="13"/>
      <c r="E21" s="13"/>
    </row>
    <row r="22" spans="1:8" x14ac:dyDescent="0.2">
      <c r="A22" s="3">
        <v>13</v>
      </c>
      <c r="B22">
        <v>45</v>
      </c>
      <c r="C22">
        <v>28</v>
      </c>
      <c r="D22" s="8">
        <f>TIME(A22,B22,C22)</f>
        <v>0.57324074074074072</v>
      </c>
      <c r="E22" s="3" t="s">
        <v>290</v>
      </c>
    </row>
    <row r="24" spans="1:8" x14ac:dyDescent="0.2">
      <c r="A24" s="13" t="s">
        <v>104</v>
      </c>
      <c r="B24" s="13"/>
      <c r="C24" s="13"/>
      <c r="D24" s="13"/>
      <c r="E24" s="13"/>
    </row>
    <row r="25" spans="1:8" x14ac:dyDescent="0.2">
      <c r="A25" s="3" t="s">
        <v>105</v>
      </c>
      <c r="D25">
        <f>TIMEVALUE(A25)</f>
        <v>0.76874999999999993</v>
      </c>
      <c r="E25" s="3" t="s">
        <v>106</v>
      </c>
    </row>
    <row r="27" spans="1:8" x14ac:dyDescent="0.2">
      <c r="A27" s="15" t="s">
        <v>107</v>
      </c>
      <c r="B27" s="13"/>
      <c r="C27" s="13"/>
      <c r="D27" s="13"/>
      <c r="E27" s="13"/>
    </row>
    <row r="28" spans="1:8" x14ac:dyDescent="0.2">
      <c r="D28" s="7">
        <f ca="1">TODAY()</f>
        <v>41930</v>
      </c>
      <c r="E28" s="3" t="s">
        <v>108</v>
      </c>
    </row>
    <row r="30" spans="1:8" x14ac:dyDescent="0.2">
      <c r="A30" s="15" t="s">
        <v>109</v>
      </c>
      <c r="B30" s="13"/>
      <c r="C30" s="13"/>
      <c r="D30" s="13"/>
      <c r="E30" s="13"/>
      <c r="H30" s="7"/>
    </row>
    <row r="31" spans="1:8" x14ac:dyDescent="0.2">
      <c r="D31" s="9">
        <f ca="1">NOW()</f>
        <v>41930.957242476848</v>
      </c>
      <c r="E31" s="3" t="s">
        <v>110</v>
      </c>
    </row>
    <row r="33" spans="1:7" x14ac:dyDescent="0.2">
      <c r="A33" s="13" t="s">
        <v>249</v>
      </c>
      <c r="B33" s="13"/>
      <c r="C33" s="13"/>
      <c r="D33" s="13"/>
      <c r="E33" s="13"/>
    </row>
    <row r="34" spans="1:7" x14ac:dyDescent="0.2">
      <c r="A34" s="3" t="s">
        <v>111</v>
      </c>
      <c r="D34">
        <f>SECOND(A34)</f>
        <v>18</v>
      </c>
      <c r="E34" s="3" t="s">
        <v>112</v>
      </c>
    </row>
    <row r="35" spans="1:7" x14ac:dyDescent="0.2">
      <c r="A35">
        <v>4.2300000000000004</v>
      </c>
      <c r="D35">
        <f>SECOND(A35)</f>
        <v>12</v>
      </c>
      <c r="E35" s="3" t="s">
        <v>113</v>
      </c>
    </row>
    <row r="37" spans="1:7" x14ac:dyDescent="0.2">
      <c r="A37" s="13" t="s">
        <v>114</v>
      </c>
      <c r="B37" s="13"/>
      <c r="C37" s="13"/>
      <c r="D37" s="13"/>
      <c r="E37" s="13"/>
    </row>
    <row r="38" spans="1:7" x14ac:dyDescent="0.2">
      <c r="A38" s="3" t="s">
        <v>115</v>
      </c>
      <c r="B38" s="7">
        <v>35155</v>
      </c>
      <c r="D38">
        <f>DAYS360(A38,B38)</f>
        <v>84</v>
      </c>
      <c r="E38" s="3" t="s">
        <v>291</v>
      </c>
      <c r="G38" s="5" t="s">
        <v>116</v>
      </c>
    </row>
    <row r="39" spans="1:7" x14ac:dyDescent="0.2">
      <c r="A39" s="3" t="s">
        <v>115</v>
      </c>
      <c r="B39" s="7">
        <v>35155</v>
      </c>
      <c r="D39">
        <f>DAYS360(A39,B39,TRUE)</f>
        <v>83</v>
      </c>
      <c r="E39" s="3" t="s">
        <v>292</v>
      </c>
      <c r="G39" s="5" t="s">
        <v>117</v>
      </c>
    </row>
    <row r="41" spans="1:7" x14ac:dyDescent="0.2">
      <c r="A41" s="13" t="s">
        <v>247</v>
      </c>
      <c r="B41" s="13"/>
      <c r="C41" s="13"/>
      <c r="D41" s="13"/>
      <c r="E41" s="13"/>
    </row>
    <row r="42" spans="1:7" x14ac:dyDescent="0.2">
      <c r="A42" s="10">
        <v>35082</v>
      </c>
      <c r="D42">
        <f>DAY(A42)</f>
        <v>18</v>
      </c>
      <c r="E42" s="3" t="s">
        <v>248</v>
      </c>
    </row>
    <row r="44" spans="1:7" x14ac:dyDescent="0.2">
      <c r="A44" s="14" t="s">
        <v>251</v>
      </c>
      <c r="B44" s="13"/>
      <c r="C44" s="13"/>
      <c r="D44" s="13"/>
      <c r="E44" s="13"/>
    </row>
    <row r="45" spans="1:7" x14ac:dyDescent="0.2">
      <c r="A45" s="11">
        <f ca="1">NOW()</f>
        <v>41930.957242476848</v>
      </c>
      <c r="D45">
        <f ca="1">HOUR(A45)</f>
        <v>22</v>
      </c>
      <c r="E45" s="3" t="s">
        <v>118</v>
      </c>
    </row>
    <row r="47" spans="1:7" x14ac:dyDescent="0.2">
      <c r="A47" s="14" t="s">
        <v>250</v>
      </c>
      <c r="B47" s="13"/>
      <c r="C47" s="13"/>
      <c r="D47" s="13"/>
      <c r="E47" s="13"/>
    </row>
    <row r="48" spans="1:7" x14ac:dyDescent="0.2">
      <c r="A48" s="11">
        <f ca="1">NOW()</f>
        <v>41930.957242476848</v>
      </c>
      <c r="D48">
        <f ca="1">MINUTE(A48)</f>
        <v>58</v>
      </c>
      <c r="E48" s="17" t="s">
        <v>252</v>
      </c>
    </row>
  </sheetData>
  <phoneticPr fontId="8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&amp;P. oldal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workbookViewId="0">
      <pane ySplit="1" topLeftCell="A2" activePane="bottomLeft" state="frozen"/>
      <selection pane="bottomLeft" activeCell="H3" sqref="H3"/>
    </sheetView>
  </sheetViews>
  <sheetFormatPr defaultRowHeight="12.75" x14ac:dyDescent="0.2"/>
  <cols>
    <col min="1" max="7" width="3.83203125" customWidth="1"/>
    <col min="8" max="8" width="19" customWidth="1"/>
    <col min="9" max="9" width="33.6640625" customWidth="1"/>
    <col min="10" max="10" width="2.33203125" customWidth="1"/>
    <col min="11" max="11" width="14.5" customWidth="1"/>
    <col min="17" max="17" width="12.5" bestFit="1" customWidth="1"/>
  </cols>
  <sheetData>
    <row r="1" spans="1:9" ht="14.25" thickBot="1" x14ac:dyDescent="0.3">
      <c r="A1" s="2" t="s">
        <v>0</v>
      </c>
      <c r="B1" s="2"/>
      <c r="C1" s="2"/>
      <c r="D1" s="2"/>
      <c r="E1" s="2"/>
      <c r="F1" s="2"/>
      <c r="G1" s="2"/>
      <c r="H1" s="1" t="s">
        <v>1</v>
      </c>
      <c r="I1" s="1" t="s">
        <v>2</v>
      </c>
    </row>
    <row r="2" spans="1:9" x14ac:dyDescent="0.2">
      <c r="A2" s="13" t="s">
        <v>141</v>
      </c>
      <c r="B2" s="13"/>
      <c r="C2" s="13"/>
      <c r="D2" s="13"/>
      <c r="E2" s="13"/>
      <c r="F2" s="13"/>
      <c r="G2" s="13"/>
      <c r="H2" s="13"/>
      <c r="I2" s="13"/>
    </row>
    <row r="3" spans="1:9" x14ac:dyDescent="0.2">
      <c r="A3">
        <v>3</v>
      </c>
      <c r="B3">
        <v>5</v>
      </c>
      <c r="H3" t="str">
        <f>ADDRESS(A3,B3)</f>
        <v>$E$3</v>
      </c>
      <c r="I3" s="3" t="s">
        <v>231</v>
      </c>
    </row>
    <row r="4" spans="1:9" x14ac:dyDescent="0.2">
      <c r="A4">
        <v>3</v>
      </c>
      <c r="B4">
        <v>5</v>
      </c>
      <c r="H4" t="str">
        <f>ADDRESS(A4,B4,2)</f>
        <v>E$3</v>
      </c>
      <c r="I4" s="3" t="s">
        <v>232</v>
      </c>
    </row>
    <row r="5" spans="1:9" x14ac:dyDescent="0.2">
      <c r="A5">
        <v>3</v>
      </c>
      <c r="B5">
        <v>5</v>
      </c>
      <c r="H5" t="str">
        <f>ADDRESS(A5,B5,3)</f>
        <v>$E3</v>
      </c>
      <c r="I5" s="3" t="s">
        <v>233</v>
      </c>
    </row>
    <row r="6" spans="1:9" x14ac:dyDescent="0.2">
      <c r="A6">
        <v>3</v>
      </c>
      <c r="B6">
        <v>5</v>
      </c>
      <c r="H6" t="str">
        <f>ADDRESS(A6,B6,4)</f>
        <v>E3</v>
      </c>
      <c r="I6" s="3" t="s">
        <v>234</v>
      </c>
    </row>
    <row r="7" spans="1:9" x14ac:dyDescent="0.2">
      <c r="A7">
        <v>3</v>
      </c>
      <c r="B7">
        <v>5</v>
      </c>
      <c r="H7" t="str">
        <f>ADDRESS(A7,B7,1,FALSE)</f>
        <v>S3O5</v>
      </c>
      <c r="I7" s="3" t="s">
        <v>235</v>
      </c>
    </row>
    <row r="8" spans="1:9" x14ac:dyDescent="0.2">
      <c r="A8">
        <v>3</v>
      </c>
      <c r="B8">
        <v>5</v>
      </c>
      <c r="H8" t="str">
        <f>ADDRESS(A8,B8,1,TRUE,"[Mappa1]")</f>
        <v>[Mappa1]!$E$3</v>
      </c>
      <c r="I8" s="3" t="s">
        <v>236</v>
      </c>
    </row>
    <row r="9" spans="1:9" x14ac:dyDescent="0.2">
      <c r="A9">
        <v>3</v>
      </c>
      <c r="B9">
        <v>5</v>
      </c>
      <c r="H9" t="str">
        <f>ADDRESS(A9,B9,1,TRUE,"[Mappa1]Lap3")</f>
        <v>[Mappa1]Lap3!$E$3</v>
      </c>
      <c r="I9" s="3" t="s">
        <v>237</v>
      </c>
    </row>
    <row r="10" spans="1:9" x14ac:dyDescent="0.2">
      <c r="I10" s="3"/>
    </row>
    <row r="11" spans="1:9" x14ac:dyDescent="0.2">
      <c r="A11" s="14" t="s">
        <v>255</v>
      </c>
      <c r="B11" s="13"/>
      <c r="C11" s="13"/>
      <c r="D11" s="13"/>
      <c r="E11" s="13"/>
      <c r="F11" s="13"/>
      <c r="G11" s="13"/>
      <c r="H11" s="13"/>
      <c r="I11" s="13"/>
    </row>
    <row r="12" spans="1:9" x14ac:dyDescent="0.2">
      <c r="A12" t="s">
        <v>144</v>
      </c>
      <c r="B12" t="s">
        <v>145</v>
      </c>
      <c r="C12" t="s">
        <v>146</v>
      </c>
      <c r="H12" t="str">
        <f ca="1">OFFSET(C12,0,-2)</f>
        <v>az</v>
      </c>
      <c r="I12" s="17" t="s">
        <v>310</v>
      </c>
    </row>
    <row r="13" spans="1:9" x14ac:dyDescent="0.2">
      <c r="H13" t="str">
        <f ca="1">OFFSET(C13:D13,-1,-1,1,1)</f>
        <v>ok</v>
      </c>
      <c r="I13" s="17" t="s">
        <v>311</v>
      </c>
    </row>
    <row r="15" spans="1:9" x14ac:dyDescent="0.2">
      <c r="A15" s="15" t="s">
        <v>142</v>
      </c>
      <c r="B15" s="13"/>
      <c r="C15" s="13"/>
      <c r="D15" s="13"/>
      <c r="E15" s="13"/>
      <c r="F15" s="13"/>
      <c r="G15" s="13"/>
      <c r="H15" s="13"/>
      <c r="I15" s="13"/>
    </row>
    <row r="16" spans="1:9" x14ac:dyDescent="0.2">
      <c r="A16" s="12">
        <v>2</v>
      </c>
      <c r="B16" s="6">
        <v>11</v>
      </c>
      <c r="C16" s="6">
        <v>27</v>
      </c>
      <c r="E16">
        <v>3</v>
      </c>
      <c r="H16">
        <f>VLOOKUP(E16,Tömb3,1)</f>
        <v>2</v>
      </c>
      <c r="I16" s="3" t="s">
        <v>295</v>
      </c>
    </row>
    <row r="17" spans="1:11" x14ac:dyDescent="0.2">
      <c r="A17" s="12">
        <v>4</v>
      </c>
      <c r="B17" s="6">
        <v>48</v>
      </c>
      <c r="C17" s="6">
        <v>10</v>
      </c>
      <c r="E17">
        <v>3</v>
      </c>
      <c r="H17" t="e">
        <f>VLOOKUP(E17,Tömb3,1,FALSE)</f>
        <v>#N/A</v>
      </c>
      <c r="I17" s="3" t="s">
        <v>296</v>
      </c>
    </row>
    <row r="18" spans="1:11" x14ac:dyDescent="0.2">
      <c r="A18" s="12">
        <v>6</v>
      </c>
      <c r="B18" s="6">
        <v>17</v>
      </c>
      <c r="C18" s="6">
        <v>-5</v>
      </c>
      <c r="E18">
        <v>6</v>
      </c>
      <c r="H18">
        <f>VLOOKUP(E18,Tömb3,3)</f>
        <v>-5</v>
      </c>
      <c r="I18" s="3" t="s">
        <v>297</v>
      </c>
    </row>
    <row r="19" spans="1:11" x14ac:dyDescent="0.2">
      <c r="A19" s="12">
        <v>8</v>
      </c>
      <c r="B19" s="6">
        <v>7</v>
      </c>
      <c r="C19" s="6">
        <v>39</v>
      </c>
      <c r="E19">
        <v>12</v>
      </c>
      <c r="H19">
        <f>VLOOKUP(E19,Tömb3,2)</f>
        <v>7</v>
      </c>
      <c r="I19" s="3" t="s">
        <v>298</v>
      </c>
    </row>
    <row r="20" spans="1:11" x14ac:dyDescent="0.2">
      <c r="E20">
        <v>0</v>
      </c>
      <c r="H20" t="e">
        <f>VLOOKUP(E20,Tömb3,2)</f>
        <v>#N/A</v>
      </c>
      <c r="I20" s="3" t="s">
        <v>298</v>
      </c>
    </row>
    <row r="22" spans="1:11" x14ac:dyDescent="0.2">
      <c r="A22" s="15" t="s">
        <v>303</v>
      </c>
      <c r="B22" s="13"/>
      <c r="C22" s="13"/>
      <c r="D22" s="13"/>
      <c r="E22" s="13"/>
      <c r="F22" s="13"/>
      <c r="G22" s="13"/>
      <c r="H22" s="13"/>
      <c r="I22" s="13"/>
    </row>
    <row r="23" spans="1:11" x14ac:dyDescent="0.2">
      <c r="A23" s="6">
        <v>2</v>
      </c>
      <c r="E23" s="18">
        <v>6</v>
      </c>
      <c r="H23">
        <f>MATCH(E23,Tömb6,1)</f>
        <v>3</v>
      </c>
      <c r="I23" s="17" t="s">
        <v>305</v>
      </c>
      <c r="K23" s="4" t="s">
        <v>307</v>
      </c>
    </row>
    <row r="24" spans="1:11" x14ac:dyDescent="0.2">
      <c r="A24" s="6">
        <v>4</v>
      </c>
      <c r="E24" s="18">
        <v>6</v>
      </c>
      <c r="H24">
        <f>MATCH(E24,Tömb6,0)</f>
        <v>3</v>
      </c>
      <c r="I24" s="17" t="s">
        <v>304</v>
      </c>
      <c r="K24" s="4" t="s">
        <v>308</v>
      </c>
    </row>
    <row r="25" spans="1:11" x14ac:dyDescent="0.2">
      <c r="A25" s="6">
        <v>6</v>
      </c>
      <c r="E25" s="18">
        <v>6</v>
      </c>
      <c r="H25" t="e">
        <f>MATCH(E25,Tömb6,-1)</f>
        <v>#N/A</v>
      </c>
      <c r="I25" s="17" t="s">
        <v>306</v>
      </c>
      <c r="K25" s="4" t="s">
        <v>309</v>
      </c>
    </row>
    <row r="26" spans="1:11" x14ac:dyDescent="0.2">
      <c r="A26" s="6">
        <v>8</v>
      </c>
      <c r="E26" s="18">
        <v>3</v>
      </c>
      <c r="H26">
        <f>MATCH(E26,Tömb6,1)</f>
        <v>1</v>
      </c>
      <c r="I26" s="17" t="s">
        <v>305</v>
      </c>
      <c r="K26" s="4"/>
    </row>
    <row r="27" spans="1:11" x14ac:dyDescent="0.2">
      <c r="E27" s="18">
        <v>3</v>
      </c>
      <c r="H27" t="e">
        <f>MATCH(E27,Tömb6,0)</f>
        <v>#N/A</v>
      </c>
      <c r="I27" s="17" t="s">
        <v>304</v>
      </c>
    </row>
    <row r="29" spans="1:11" x14ac:dyDescent="0.2">
      <c r="A29" s="15" t="s">
        <v>143</v>
      </c>
      <c r="B29" s="13"/>
      <c r="C29" s="13"/>
      <c r="D29" s="13"/>
      <c r="E29" s="13"/>
      <c r="F29" s="13"/>
      <c r="G29" s="13"/>
      <c r="H29" s="13"/>
      <c r="I29" s="13"/>
    </row>
    <row r="30" spans="1:11" x14ac:dyDescent="0.2">
      <c r="A30" s="6">
        <v>2</v>
      </c>
      <c r="B30" s="6">
        <v>11</v>
      </c>
      <c r="C30" s="6">
        <v>27</v>
      </c>
      <c r="H30">
        <f>INDEX(Tömb4,3,2)</f>
        <v>17</v>
      </c>
      <c r="I30" s="3" t="s">
        <v>238</v>
      </c>
    </row>
    <row r="31" spans="1:11" x14ac:dyDescent="0.2">
      <c r="A31" s="6">
        <v>7</v>
      </c>
      <c r="B31" s="6">
        <v>48</v>
      </c>
      <c r="C31" s="6">
        <v>10</v>
      </c>
      <c r="H31" t="e">
        <f>INDEX(Tömb4,3,4)</f>
        <v>#REF!</v>
      </c>
      <c r="I31" s="3" t="s">
        <v>239</v>
      </c>
    </row>
    <row r="32" spans="1:11" x14ac:dyDescent="0.2">
      <c r="A32" s="6">
        <v>6</v>
      </c>
      <c r="B32" s="6">
        <v>17</v>
      </c>
      <c r="C32" s="6">
        <v>-5</v>
      </c>
    </row>
    <row r="33" spans="1:19" x14ac:dyDescent="0.2">
      <c r="A33" s="6">
        <v>-39</v>
      </c>
      <c r="B33" s="6">
        <v>7</v>
      </c>
      <c r="C33" s="6">
        <v>39</v>
      </c>
    </row>
    <row r="35" spans="1:19" x14ac:dyDescent="0.2">
      <c r="A35" s="13" t="s">
        <v>149</v>
      </c>
      <c r="B35" s="13"/>
      <c r="C35" s="13"/>
      <c r="D35" s="13"/>
      <c r="E35" s="13"/>
      <c r="F35" s="13"/>
      <c r="G35" s="13"/>
      <c r="H35" s="13"/>
      <c r="I35" s="13"/>
    </row>
    <row r="36" spans="1:19" x14ac:dyDescent="0.2">
      <c r="H36">
        <f>COLUMN(G9)</f>
        <v>7</v>
      </c>
      <c r="I36" s="3" t="s">
        <v>150</v>
      </c>
    </row>
    <row r="37" spans="1:19" x14ac:dyDescent="0.2">
      <c r="I37" s="3"/>
    </row>
    <row r="38" spans="1:19" x14ac:dyDescent="0.2">
      <c r="A38" s="13" t="s">
        <v>147</v>
      </c>
      <c r="B38" s="13"/>
      <c r="C38" s="13"/>
      <c r="D38" s="13"/>
      <c r="E38" s="13"/>
      <c r="F38" s="13"/>
      <c r="G38" s="13"/>
      <c r="H38" s="13"/>
      <c r="I38" s="13"/>
    </row>
    <row r="39" spans="1:19" x14ac:dyDescent="0.2">
      <c r="H39">
        <f>COLUMNS(Tömb3)</f>
        <v>3</v>
      </c>
      <c r="I39" s="3" t="s">
        <v>148</v>
      </c>
    </row>
    <row r="41" spans="1:19" x14ac:dyDescent="0.2">
      <c r="A41" s="13" t="s">
        <v>153</v>
      </c>
      <c r="B41" s="13"/>
      <c r="C41" s="13"/>
      <c r="D41" s="13"/>
      <c r="E41" s="13"/>
      <c r="F41" s="13"/>
      <c r="G41" s="13"/>
      <c r="H41" s="13"/>
      <c r="I41" s="13"/>
    </row>
    <row r="42" spans="1:19" x14ac:dyDescent="0.2">
      <c r="H42">
        <f>ROW(G9)</f>
        <v>9</v>
      </c>
      <c r="I42" s="3" t="s">
        <v>154</v>
      </c>
      <c r="Q42" s="18"/>
      <c r="R42" s="18"/>
      <c r="S42" s="18"/>
    </row>
    <row r="43" spans="1:19" x14ac:dyDescent="0.2">
      <c r="I43" s="3"/>
      <c r="Q43" s="18"/>
      <c r="R43" s="18"/>
      <c r="S43" s="18"/>
    </row>
    <row r="44" spans="1:19" x14ac:dyDescent="0.2">
      <c r="A44" s="13" t="s">
        <v>151</v>
      </c>
      <c r="B44" s="13"/>
      <c r="C44" s="13"/>
      <c r="D44" s="13"/>
      <c r="E44" s="13"/>
      <c r="F44" s="13"/>
      <c r="G44" s="13"/>
      <c r="H44" s="13"/>
      <c r="I44" s="13"/>
    </row>
    <row r="45" spans="1:19" x14ac:dyDescent="0.2">
      <c r="H45">
        <f>ROWS(Tömb3)</f>
        <v>4</v>
      </c>
      <c r="I45" s="3" t="s">
        <v>152</v>
      </c>
    </row>
    <row r="46" spans="1:19" x14ac:dyDescent="0.2">
      <c r="Q46" s="18"/>
    </row>
    <row r="47" spans="1:19" x14ac:dyDescent="0.2">
      <c r="A47" s="13" t="s">
        <v>155</v>
      </c>
      <c r="B47" s="13"/>
      <c r="C47" s="13"/>
      <c r="D47" s="13"/>
      <c r="E47" s="13"/>
      <c r="F47" s="13"/>
      <c r="G47" s="13"/>
      <c r="H47" s="13"/>
      <c r="I47" s="13"/>
      <c r="Q47" s="18"/>
      <c r="R47" s="18"/>
      <c r="S47" s="18"/>
    </row>
    <row r="48" spans="1:19" x14ac:dyDescent="0.2">
      <c r="H48">
        <f>AREAS((Tömb4,Tömb3,A48))</f>
        <v>3</v>
      </c>
      <c r="I48" s="3" t="s">
        <v>240</v>
      </c>
    </row>
    <row r="50" spans="1:17" x14ac:dyDescent="0.2">
      <c r="A50" s="15" t="s">
        <v>156</v>
      </c>
      <c r="B50" s="13"/>
      <c r="C50" s="13"/>
      <c r="D50" s="13"/>
      <c r="E50" s="13"/>
      <c r="F50" s="13"/>
      <c r="G50" s="13"/>
      <c r="H50" s="13"/>
      <c r="I50" s="13"/>
      <c r="Q50" s="18"/>
    </row>
    <row r="51" spans="1:17" x14ac:dyDescent="0.2">
      <c r="A51">
        <v>8</v>
      </c>
      <c r="B51">
        <v>34</v>
      </c>
      <c r="C51">
        <v>13</v>
      </c>
      <c r="D51">
        <v>-6</v>
      </c>
      <c r="E51">
        <v>7</v>
      </c>
      <c r="F51">
        <v>1</v>
      </c>
      <c r="G51">
        <v>0</v>
      </c>
      <c r="H51">
        <f>CHOOSE(3,A51,B51,C51,D51,E51,F51,G51)</f>
        <v>13</v>
      </c>
      <c r="I51" s="3" t="s">
        <v>241</v>
      </c>
      <c r="K51" s="5" t="s">
        <v>157</v>
      </c>
    </row>
    <row r="52" spans="1:17" x14ac:dyDescent="0.2">
      <c r="Q52" s="18"/>
    </row>
    <row r="53" spans="1:17" x14ac:dyDescent="0.2">
      <c r="A53" s="15" t="s">
        <v>158</v>
      </c>
      <c r="B53" s="13"/>
      <c r="C53" s="13"/>
      <c r="D53" s="13"/>
      <c r="E53" s="13"/>
      <c r="F53" s="13"/>
      <c r="G53" s="13"/>
      <c r="H53" s="13"/>
      <c r="I53" s="13"/>
    </row>
    <row r="54" spans="1:17" x14ac:dyDescent="0.2">
      <c r="A54" s="12">
        <v>2</v>
      </c>
      <c r="B54" s="12">
        <v>4</v>
      </c>
      <c r="C54" s="12">
        <v>6</v>
      </c>
      <c r="D54" s="12">
        <v>8</v>
      </c>
      <c r="E54" s="12">
        <v>10</v>
      </c>
      <c r="G54">
        <v>3</v>
      </c>
      <c r="H54">
        <f>HLOOKUP(G54,Tömb5,1)</f>
        <v>2</v>
      </c>
      <c r="I54" s="3" t="s">
        <v>299</v>
      </c>
    </row>
    <row r="55" spans="1:17" x14ac:dyDescent="0.2">
      <c r="A55" s="6">
        <v>4</v>
      </c>
      <c r="B55" s="6">
        <v>48</v>
      </c>
      <c r="C55" s="6">
        <v>10</v>
      </c>
      <c r="D55" s="6">
        <v>7</v>
      </c>
      <c r="E55" s="6">
        <v>3</v>
      </c>
      <c r="G55">
        <v>3</v>
      </c>
      <c r="H55" t="e">
        <f>HLOOKUP(G55,Tömb5,1,FALSE)</f>
        <v>#N/A</v>
      </c>
      <c r="I55" s="3" t="s">
        <v>302</v>
      </c>
    </row>
    <row r="56" spans="1:17" x14ac:dyDescent="0.2">
      <c r="A56" s="6">
        <v>6</v>
      </c>
      <c r="B56" s="6">
        <v>17</v>
      </c>
      <c r="C56" s="6">
        <v>-5</v>
      </c>
      <c r="D56" s="6">
        <v>39</v>
      </c>
      <c r="E56" s="6">
        <v>23</v>
      </c>
      <c r="G56">
        <v>4</v>
      </c>
      <c r="H56">
        <f>HLOOKUP(G56,Tömb5,3)</f>
        <v>17</v>
      </c>
      <c r="I56" s="3" t="s">
        <v>300</v>
      </c>
    </row>
    <row r="57" spans="1:17" x14ac:dyDescent="0.2">
      <c r="G57">
        <v>12</v>
      </c>
      <c r="H57">
        <f>HLOOKUP(G57,Tömb5,2)</f>
        <v>3</v>
      </c>
      <c r="I57" s="3" t="s">
        <v>301</v>
      </c>
    </row>
    <row r="58" spans="1:17" x14ac:dyDescent="0.2">
      <c r="G58">
        <v>0</v>
      </c>
      <c r="H58" t="e">
        <f>HLOOKUP(G58,Tömb5,2)</f>
        <v>#N/A</v>
      </c>
      <c r="I58" s="3" t="s">
        <v>301</v>
      </c>
    </row>
  </sheetData>
  <phoneticPr fontId="8" type="noConversion"/>
  <printOptions gridLines="1" gridLinesSet="0"/>
  <pageMargins left="0.75" right="0.75" top="1" bottom="1" header="0.5" footer="0.5"/>
  <pageSetup paperSize="9" orientation="portrait" horizontalDpi="4294967293" verticalDpi="0" r:id="rId1"/>
  <headerFooter alignWithMargins="0">
    <oddHeader>&amp;A</oddHeader>
    <oddFooter>&amp;P. oldal</oddFooter>
  </headerFooter>
  <ignoredErrors>
    <ignoredError sqref="H24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>
      <pane ySplit="1" topLeftCell="A2" activePane="bottomLeft" state="frozen"/>
      <selection pane="bottomLeft" activeCell="H3" sqref="H3"/>
    </sheetView>
  </sheetViews>
  <sheetFormatPr defaultRowHeight="12.75" x14ac:dyDescent="0.2"/>
  <cols>
    <col min="1" max="7" width="3.83203125" customWidth="1"/>
    <col min="8" max="8" width="12.5" customWidth="1"/>
    <col min="9" max="9" width="26.6640625" customWidth="1"/>
    <col min="10" max="10" width="2.33203125" customWidth="1"/>
    <col min="11" max="11" width="30.1640625" customWidth="1"/>
  </cols>
  <sheetData>
    <row r="1" spans="1:11" ht="14.25" thickBot="1" x14ac:dyDescent="0.3">
      <c r="A1" s="2" t="s">
        <v>0</v>
      </c>
      <c r="B1" s="2"/>
      <c r="C1" s="2"/>
      <c r="D1" s="2"/>
      <c r="E1" s="2"/>
      <c r="F1" s="2"/>
      <c r="G1" s="2"/>
      <c r="H1" s="1" t="s">
        <v>1</v>
      </c>
      <c r="I1" s="1" t="s">
        <v>2</v>
      </c>
    </row>
    <row r="2" spans="1:11" x14ac:dyDescent="0.2">
      <c r="A2" s="15" t="s">
        <v>166</v>
      </c>
      <c r="B2" s="13"/>
      <c r="C2" s="13"/>
      <c r="D2" s="13"/>
      <c r="E2" s="13"/>
      <c r="F2" s="13"/>
      <c r="G2" s="13"/>
      <c r="H2" s="13"/>
      <c r="I2" s="13"/>
    </row>
    <row r="3" spans="1:11" x14ac:dyDescent="0.2">
      <c r="H3" t="e">
        <f>NA()</f>
        <v>#N/A</v>
      </c>
      <c r="I3" s="3" t="s">
        <v>167</v>
      </c>
    </row>
    <row r="5" spans="1:11" x14ac:dyDescent="0.2">
      <c r="A5" s="15" t="s">
        <v>168</v>
      </c>
      <c r="B5" s="13"/>
      <c r="C5" s="13"/>
      <c r="D5" s="13"/>
      <c r="E5" s="13"/>
      <c r="F5" s="13"/>
      <c r="G5" s="13"/>
      <c r="H5" s="13"/>
      <c r="I5" s="13"/>
    </row>
    <row r="6" spans="1:11" x14ac:dyDescent="0.2">
      <c r="H6">
        <f>ERROR.TYPE(NA())</f>
        <v>7</v>
      </c>
      <c r="I6" s="3" t="s">
        <v>169</v>
      </c>
    </row>
    <row r="8" spans="1:11" x14ac:dyDescent="0.2">
      <c r="A8" s="14" t="s">
        <v>285</v>
      </c>
      <c r="B8" s="13"/>
      <c r="C8" s="13"/>
      <c r="D8" s="13"/>
      <c r="E8" s="13"/>
      <c r="F8" s="13"/>
      <c r="G8" s="13"/>
      <c r="H8" s="13"/>
      <c r="I8" s="13"/>
    </row>
    <row r="9" spans="1:11" x14ac:dyDescent="0.2">
      <c r="H9" t="b">
        <f>ISERR(NA())</f>
        <v>0</v>
      </c>
      <c r="I9" s="17" t="s">
        <v>256</v>
      </c>
      <c r="K9" s="4" t="s">
        <v>257</v>
      </c>
    </row>
    <row r="10" spans="1:11" x14ac:dyDescent="0.2">
      <c r="H10" t="b">
        <f>ISERR(1/0)</f>
        <v>1</v>
      </c>
      <c r="I10" s="17" t="s">
        <v>258</v>
      </c>
    </row>
    <row r="11" spans="1:11" x14ac:dyDescent="0.2">
      <c r="H11" t="b">
        <f>ISERROR(NA())</f>
        <v>1</v>
      </c>
      <c r="I11" s="3" t="s">
        <v>170</v>
      </c>
      <c r="K11" s="5" t="s">
        <v>171</v>
      </c>
    </row>
    <row r="12" spans="1:11" x14ac:dyDescent="0.2">
      <c r="H12" t="b">
        <f>ISERROR(1/0)</f>
        <v>1</v>
      </c>
      <c r="I12" s="17" t="s">
        <v>259</v>
      </c>
    </row>
    <row r="14" spans="1:11" x14ac:dyDescent="0.2">
      <c r="A14" s="13" t="s">
        <v>172</v>
      </c>
      <c r="B14" s="13"/>
      <c r="C14" s="13"/>
      <c r="D14" s="13"/>
      <c r="E14" s="13"/>
      <c r="F14" s="13"/>
      <c r="G14" s="13"/>
      <c r="H14" s="13"/>
      <c r="I14" s="13"/>
    </row>
    <row r="15" spans="1:11" x14ac:dyDescent="0.2">
      <c r="H15" t="b">
        <f>ISREF(A15)</f>
        <v>1</v>
      </c>
      <c r="I15" s="3" t="s">
        <v>173</v>
      </c>
    </row>
    <row r="16" spans="1:11" x14ac:dyDescent="0.2">
      <c r="H16" t="b">
        <f>ISREF(20)</f>
        <v>0</v>
      </c>
      <c r="I16" s="3" t="s">
        <v>174</v>
      </c>
    </row>
    <row r="18" spans="1:9" x14ac:dyDescent="0.2">
      <c r="A18" s="13" t="s">
        <v>175</v>
      </c>
      <c r="B18" s="13"/>
      <c r="C18" s="13"/>
      <c r="D18" s="13"/>
      <c r="E18" s="13"/>
      <c r="F18" s="13"/>
      <c r="G18" s="13"/>
      <c r="H18" s="13"/>
      <c r="I18" s="13"/>
    </row>
    <row r="19" spans="1:9" x14ac:dyDescent="0.2">
      <c r="A19">
        <v>4</v>
      </c>
      <c r="H19" t="b">
        <f>ISLOGICAL(A19)</f>
        <v>0</v>
      </c>
      <c r="I19" s="3" t="s">
        <v>176</v>
      </c>
    </row>
    <row r="21" spans="1:9" x14ac:dyDescent="0.2">
      <c r="A21" s="13" t="s">
        <v>177</v>
      </c>
      <c r="B21" s="13"/>
      <c r="C21" s="13"/>
      <c r="D21" s="13"/>
      <c r="E21" s="13"/>
      <c r="F21" s="13"/>
      <c r="G21" s="13"/>
      <c r="H21" s="13"/>
      <c r="I21" s="13"/>
    </row>
    <row r="22" spans="1:9" x14ac:dyDescent="0.2">
      <c r="A22" t="s">
        <v>178</v>
      </c>
      <c r="H22" t="b">
        <f>ISNONTEXT(A22)</f>
        <v>0</v>
      </c>
      <c r="I22" s="3" t="s">
        <v>179</v>
      </c>
    </row>
    <row r="24" spans="1:9" x14ac:dyDescent="0.2">
      <c r="A24" s="13" t="s">
        <v>180</v>
      </c>
      <c r="B24" s="13"/>
      <c r="C24" s="13"/>
      <c r="D24" s="13"/>
      <c r="E24" s="13"/>
      <c r="F24" s="13"/>
      <c r="G24" s="13"/>
      <c r="H24" s="13"/>
      <c r="I24" s="13"/>
    </row>
    <row r="25" spans="1:9" x14ac:dyDescent="0.2">
      <c r="H25" t="b">
        <f>ISNA(NA())</f>
        <v>1</v>
      </c>
      <c r="I25" s="3" t="s">
        <v>181</v>
      </c>
    </row>
    <row r="26" spans="1:9" x14ac:dyDescent="0.2">
      <c r="A26">
        <v>11</v>
      </c>
      <c r="H26" t="b">
        <f>ISNA(A26)</f>
        <v>0</v>
      </c>
      <c r="I26" s="3" t="s">
        <v>182</v>
      </c>
    </row>
    <row r="27" spans="1:9" x14ac:dyDescent="0.2">
      <c r="I27" s="3"/>
    </row>
    <row r="28" spans="1:9" x14ac:dyDescent="0.2">
      <c r="A28" s="14" t="s">
        <v>286</v>
      </c>
      <c r="B28" s="13"/>
      <c r="C28" s="13"/>
      <c r="D28" s="13"/>
      <c r="E28" s="13"/>
      <c r="F28" s="13"/>
      <c r="G28" s="13"/>
      <c r="H28" s="13"/>
      <c r="I28" s="13"/>
    </row>
    <row r="29" spans="1:9" x14ac:dyDescent="0.2">
      <c r="A29">
        <v>5</v>
      </c>
      <c r="H29" t="b">
        <f>ISODD(A29)</f>
        <v>1</v>
      </c>
      <c r="I29" s="17" t="s">
        <v>260</v>
      </c>
    </row>
    <row r="30" spans="1:9" x14ac:dyDescent="0.2">
      <c r="I30" s="3"/>
    </row>
    <row r="31" spans="1:9" x14ac:dyDescent="0.2">
      <c r="A31" s="14" t="s">
        <v>287</v>
      </c>
      <c r="B31" s="13"/>
      <c r="C31" s="13"/>
      <c r="D31" s="13"/>
      <c r="E31" s="13"/>
      <c r="F31" s="13"/>
      <c r="G31" s="13"/>
      <c r="H31" s="13"/>
      <c r="I31" s="13"/>
    </row>
    <row r="32" spans="1:9" x14ac:dyDescent="0.2">
      <c r="A32">
        <v>4</v>
      </c>
      <c r="H32" t="b">
        <f>ISEVEN(A32)</f>
        <v>1</v>
      </c>
      <c r="I32" s="17" t="s">
        <v>261</v>
      </c>
    </row>
    <row r="34" spans="1:9" x14ac:dyDescent="0.2">
      <c r="A34" s="13" t="s">
        <v>183</v>
      </c>
      <c r="B34" s="13"/>
      <c r="C34" s="13"/>
      <c r="D34" s="13"/>
      <c r="E34" s="13"/>
      <c r="F34" s="13"/>
      <c r="G34" s="13"/>
      <c r="H34" s="13"/>
      <c r="I34" s="13"/>
    </row>
    <row r="35" spans="1:9" x14ac:dyDescent="0.2">
      <c r="A35">
        <v>0</v>
      </c>
      <c r="H35" t="b">
        <f>ISNUMBER(A35)</f>
        <v>1</v>
      </c>
      <c r="I35" s="3" t="s">
        <v>184</v>
      </c>
    </row>
    <row r="37" spans="1:9" x14ac:dyDescent="0.2">
      <c r="A37" s="13" t="s">
        <v>185</v>
      </c>
      <c r="B37" s="13"/>
      <c r="C37" s="13"/>
      <c r="D37" s="13"/>
      <c r="E37" s="13"/>
      <c r="F37" s="13"/>
      <c r="G37" s="13"/>
      <c r="H37" s="13"/>
      <c r="I37" s="13"/>
    </row>
    <row r="38" spans="1:9" x14ac:dyDescent="0.2">
      <c r="A38" s="3" t="s">
        <v>186</v>
      </c>
      <c r="H38" t="b">
        <f>ISTEXT(A38)</f>
        <v>1</v>
      </c>
      <c r="I38" s="3" t="s">
        <v>187</v>
      </c>
    </row>
    <row r="40" spans="1:9" x14ac:dyDescent="0.2">
      <c r="A40" s="13" t="s">
        <v>190</v>
      </c>
      <c r="B40" s="13"/>
      <c r="C40" s="13"/>
      <c r="D40" s="13"/>
      <c r="E40" s="13"/>
      <c r="F40" s="13"/>
      <c r="G40" s="13"/>
      <c r="H40" s="13"/>
      <c r="I40" s="13"/>
    </row>
    <row r="41" spans="1:9" x14ac:dyDescent="0.2">
      <c r="H41">
        <f ca="1">TYPE(TODAY())</f>
        <v>1</v>
      </c>
      <c r="I41" s="3" t="s">
        <v>191</v>
      </c>
    </row>
    <row r="42" spans="1:9" x14ac:dyDescent="0.2">
      <c r="A42">
        <v>3</v>
      </c>
      <c r="B42">
        <v>5</v>
      </c>
      <c r="H42">
        <f>TYPE(ADDRESS(3,5))</f>
        <v>2</v>
      </c>
      <c r="I42" s="3" t="s">
        <v>242</v>
      </c>
    </row>
    <row r="44" spans="1:9" x14ac:dyDescent="0.2">
      <c r="A44" s="13" t="s">
        <v>188</v>
      </c>
      <c r="B44" s="13"/>
      <c r="C44" s="13"/>
      <c r="D44" s="13"/>
      <c r="E44" s="13"/>
      <c r="F44" s="13"/>
      <c r="G44" s="13"/>
      <c r="H44" s="13"/>
      <c r="I44" s="13"/>
    </row>
    <row r="45" spans="1:9" x14ac:dyDescent="0.2">
      <c r="H45" t="b">
        <f>ISBLANK(A45)</f>
        <v>1</v>
      </c>
      <c r="I45" s="3" t="s">
        <v>189</v>
      </c>
    </row>
  </sheetData>
  <phoneticPr fontId="8" type="noConversion"/>
  <printOptions gridLines="1" gridLinesSet="0"/>
  <pageMargins left="0.75" right="0.75" top="1" bottom="1" header="0.5" footer="0.5"/>
  <headerFooter alignWithMargins="0">
    <oddHeader>&amp;A</oddHeader>
    <oddFooter>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7</vt:i4>
      </vt:variant>
      <vt:variant>
        <vt:lpstr>Névvel ellátott tartományok</vt:lpstr>
      </vt:variant>
      <vt:variant>
        <vt:i4>17</vt:i4>
      </vt:variant>
    </vt:vector>
  </HeadingPairs>
  <TitlesOfParts>
    <vt:vector size="24" baseType="lpstr">
      <vt:lpstr>Matematikai</vt:lpstr>
      <vt:lpstr>Logikai</vt:lpstr>
      <vt:lpstr>Statisztikai</vt:lpstr>
      <vt:lpstr>Szöveg</vt:lpstr>
      <vt:lpstr>Dátum</vt:lpstr>
      <vt:lpstr>Keresés</vt:lpstr>
      <vt:lpstr>Információ</vt:lpstr>
      <vt:lpstr>Tart_Felt_1</vt:lpstr>
      <vt:lpstr>Tart_Felt_2</vt:lpstr>
      <vt:lpstr>Tart_Ossz_1</vt:lpstr>
      <vt:lpstr>Tart7</vt:lpstr>
      <vt:lpstr>Tart8</vt:lpstr>
      <vt:lpstr>Tartomány1</vt:lpstr>
      <vt:lpstr>Tartomány2</vt:lpstr>
      <vt:lpstr>Tartomány3</vt:lpstr>
      <vt:lpstr>Tartomány4</vt:lpstr>
      <vt:lpstr>Tartomány5</vt:lpstr>
      <vt:lpstr>Tartomány6</vt:lpstr>
      <vt:lpstr>Tömb1</vt:lpstr>
      <vt:lpstr>Tömb2</vt:lpstr>
      <vt:lpstr>Tömb3</vt:lpstr>
      <vt:lpstr>Tömb4</vt:lpstr>
      <vt:lpstr>Tömb5</vt:lpstr>
      <vt:lpstr>Tömb6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Függvények</dc:title>
  <dc:subject>Excel 5.0</dc:subject>
  <dc:creator>Fehérvári Arnold;pusztai@sze.hu</dc:creator>
  <dc:description>Példák a függvények használatára.</dc:description>
  <cp:lastModifiedBy>SZT</cp:lastModifiedBy>
  <dcterms:created xsi:type="dcterms:W3CDTF">2013-10-30T11:21:48Z</dcterms:created>
  <dcterms:modified xsi:type="dcterms:W3CDTF">2014-10-18T21:04:16Z</dcterms:modified>
</cp:coreProperties>
</file>